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88" windowWidth="12120" windowHeight="4296" tabRatio="690" activeTab="1"/>
  </bookViews>
  <sheets>
    <sheet name="прогноз" sheetId="1" r:id="rId1"/>
    <sheet name="запрос поселен" sheetId="2" r:id="rId2"/>
    <sheet name="наборка" sheetId="3" r:id="rId3"/>
  </sheets>
  <definedNames>
    <definedName name="_xlnm.Print_Titles" localSheetId="0">'прогноз'!$5:$6</definedName>
  </definedNames>
  <calcPr fullCalcOnLoad="1"/>
</workbook>
</file>

<file path=xl/sharedStrings.xml><?xml version="1.0" encoding="utf-8"?>
<sst xmlns="http://schemas.openxmlformats.org/spreadsheetml/2006/main" count="298" uniqueCount="92">
  <si>
    <t>ДОХОДЫ ОТ ОКАЗАНИЯ ПЛАТНЫХ УСЛУГ И КОМПЕНСАЦИИ ЗАТРАТ ГОСУДАРСТВА</t>
  </si>
  <si>
    <t>БЕЗВОЗМЕЗДНЫЕ ПОСТУПЛЕНИЯ</t>
  </si>
  <si>
    <t>ИТОГО ДОХОДОВ</t>
  </si>
  <si>
    <t>РАСХОДЫ</t>
  </si>
  <si>
    <t>АДМИНИСТРАТИВНЫЕ ПЛАТЕЖИ И СБОРЫ</t>
  </si>
  <si>
    <t>Сумма по проекту закона</t>
  </si>
  <si>
    <t>1 00 00000 00 0000 000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</si>
  <si>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</si>
  <si>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</si>
  <si>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</si>
  <si>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ИТОГО РАСХОДОВ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</si>
  <si>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</si>
  <si>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</si>
  <si>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</si>
  <si>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</si>
  <si>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</si>
  <si>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</si>
  <si>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</si>
  <si>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</si>
  <si>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</si>
  <si>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</si>
  <si>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</si>
  <si>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</si>
  <si>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</si>
  <si>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</si>
  <si>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</si>
  <si>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</si>
  <si>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</si>
  <si>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</si>
  <si>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</si>
  <si>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 xml:space="preserve">Наименование </t>
  </si>
  <si>
    <t xml:space="preserve">Код бюджетной классификации </t>
  </si>
  <si>
    <t>3 00 00000 00 0000 000</t>
  </si>
  <si>
    <t>ДОХОДЫ от предпринимательской и иной приносящей доход деятельности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</si>
  <si>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</si>
  <si>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</si>
  <si>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Консолидированный бюджет</t>
  </si>
  <si>
    <t>9999</t>
  </si>
  <si>
    <t>Сумма дефицитов местных бюджетов</t>
  </si>
  <si>
    <t>Сумма профицитов местных бюджетов</t>
  </si>
  <si>
    <t>Сальдо сбалансированности</t>
  </si>
  <si>
    <t>ДЕФИЦИТ БЮДЖЕТА (-), ПРОФИЦИТ БЮДЖЕТА (+)</t>
  </si>
  <si>
    <t>ГОСУДАРСТВЕННАЯ ПОШЛИНА</t>
  </si>
  <si>
    <t>ЗДРАВООХРАНЕНИЕ</t>
  </si>
  <si>
    <t>ФИЗИЧЕСКАЯ КУЛЬТУРА И СПОРТ</t>
  </si>
  <si>
    <t>СРЕДСТВА МАССОВОЙ ИНФОРМАЦИИ</t>
  </si>
  <si>
    <t>1200</t>
  </si>
  <si>
    <t>1300</t>
  </si>
  <si>
    <t>1400</t>
  </si>
  <si>
    <t>РАСХОДЫ МЕСТНЫХ БЮДЖЕТОВ В СВЯЗИ С ВОЗВРАТОМ БЮДЖЕТНЫХ КРЕДИТОВ</t>
  </si>
  <si>
    <t>-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</si>
  <si>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</si>
  <si>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</si>
  <si>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</si>
  <si>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</si>
  <si>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</si>
  <si>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</si>
  <si>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>КУЛЬТУРА, КИНЕМАТОГРАФИЯ</t>
  </si>
  <si>
    <t>ОБСЛУЖИВАНИЕ ГОСУДАРСТВЕННОГО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</si>
  <si>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</si>
  <si>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2000000000 0000 000</t>
  </si>
  <si>
    <t>1 01 00000 00 0000 000</t>
  </si>
  <si>
    <t>1 03 00000 00 0000 000</t>
  </si>
  <si>
    <t>1 05 00000 00 0000 000</t>
  </si>
  <si>
    <t>1 06 00000 00 0000 000</t>
  </si>
  <si>
    <t>1 07 00000 00 0000 000</t>
  </si>
  <si>
    <t>1 08 00000 00 0000 000</t>
  </si>
  <si>
    <t>1 09 00000 00 0000 000</t>
  </si>
  <si>
    <t>1 11 00000 00 0000 000</t>
  </si>
  <si>
    <t>1 12 00000 00 0000 000</t>
  </si>
  <si>
    <t>1 13 00000 00 0000 000</t>
  </si>
  <si>
    <t>1 14 00000 00 0000 000</t>
  </si>
  <si>
    <t>1 15 00000 00 0000 000</t>
  </si>
  <si>
    <t>1 16 00000 00 0000 000</t>
  </si>
  <si>
    <t>1 17 00000 00 0000 000</t>
  </si>
  <si>
    <t xml:space="preserve">НАЛОГОВЫЕ И НЕНАЛОГОВЫЕ ДОХОДЫ                                       </t>
  </si>
  <si>
    <t>*в части расходов областного бюджета</t>
  </si>
  <si>
    <t>Бюджет муниципального образования "Дубровский район"</t>
  </si>
  <si>
    <t>Бюджеты поселений</t>
  </si>
  <si>
    <t>УСЛОВНО УТВЕРЖДЕННЫЕ РАСХОДЫ</t>
  </si>
  <si>
    <t>Дубровка</t>
  </si>
  <si>
    <t>Алешня</t>
  </si>
  <si>
    <t>Пеклино</t>
  </si>
  <si>
    <t>Рековичи</t>
  </si>
  <si>
    <t>Рябчи</t>
  </si>
  <si>
    <t>Сергеевка</t>
  </si>
  <si>
    <t>Сеща</t>
  </si>
  <si>
    <t>2016 год</t>
  </si>
  <si>
    <t>тыс.рублей</t>
  </si>
  <si>
    <t>тыс. рублей</t>
  </si>
  <si>
    <t>ПРОГНОЗ ОСНОВНЫХ ХАРАКТЕРИСТИК КОНСОЛИДИРОВАННОГО БЮДЖЕТА МУНИЦИПАЛЬНОГО ОБРАЗОВАНИЯ "ДУБРОВСКИЙ РАЙОН" НА 2015 ГОД И НА ПЛАНОВЫЙ ПЕРИОД 2016 И 2017 ГОДОВ</t>
  </si>
  <si>
    <t xml:space="preserve">ПРОГНОЗ ОСНОВНЫХ ХАРАКТЕРИСТИК  БЮДЖЕТА МУНИЦИПАЛЬНОГО ОБРАЗОВАНИЯ Сергеевское сельское поселение НА 2016 ГОД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</si>
</sst>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_-* #,##0.0&quot;р.&quot;_-;\-* #,##0.0&quot;р.&quot;_-;_-* &quot;-&quot;?&quot;р.&quot;_-;_-@_-"/>
    <numFmt numFmtId="188" formatCode="#,##0.0&quot;р.&quot;;\-#,##0.0&quot;р.&quot;"/>
    <numFmt numFmtId="189" formatCode="#,##0.00&quot;р.&quot;"/>
    <numFmt numFmtId="190" formatCode="000000"/>
    <numFmt numFmtId="191" formatCode="#,##0.0;\-#,##0.0&quot;р.&quot;"/>
    <numFmt numFmtId="192" formatCode="#,##0.000"/>
    <numFmt numFmtId="193" formatCode="#,##0.0"/>
    <numFmt numFmtId="194" formatCode="0.0%"/>
    <numFmt numFmtId="195" formatCode="0.000%"/>
    <numFmt numFmtId="196" formatCode="0.0000%"/>
    <numFmt numFmtId="197" formatCode="0.00000%"/>
    <numFmt numFmtId="198" formatCode="#,##0.0_ ;[Red]\-#,##0.0\ "/>
    <numFmt numFmtId="199" formatCode="#,##0.000_р_."/>
    <numFmt numFmtId="200" formatCode="_-* #,##0.000_р_._-;\-* #,##0.000_р_._-;_-* &quot;-&quot;??_р_._-;_-@_-"/>
    <numFmt numFmtId="201" formatCode="#,##0.0000"/>
    <numFmt numFmtId="202" formatCode="#,##0.0000_р_."/>
    <numFmt numFmtId="203" formatCode="#,##0_р_.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1" applyNumberFormat="0" applyAlignment="0" applyProtection="0"/>
    <xf numFmtId="0" fontId="13" fillId="14" borderId="2" applyNumberFormat="0" applyAlignment="0" applyProtection="0"/>
    <xf numFmtId="0" fontId="14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104">
    <xf numFmtId="0" fontId="0" fillId="0" borderId="0" xfId="0" applyAlignment="1">
      <alignment/>
    </xf>
    <xf numFmtId="19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18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2" fontId="6" fillId="0" borderId="0" xfId="0" applyNumberFormat="1" applyFont="1" applyFill="1" applyBorder="1" applyAlignment="1">
      <alignment vertical="center" wrapText="1"/>
    </xf>
    <xf numFmtId="0" fontId="6" fillId="18" borderId="10" xfId="0" applyFont="1" applyFill="1" applyBorder="1" applyAlignment="1">
      <alignment vertical="center" wrapText="1"/>
    </xf>
    <xf numFmtId="173" fontId="6" fillId="0" borderId="0" xfId="0" applyNumberFormat="1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173" fontId="4" fillId="7" borderId="10" xfId="0" applyNumberFormat="1" applyFont="1" applyFill="1" applyBorder="1" applyAlignment="1">
      <alignment horizontal="center" vertical="center"/>
    </xf>
    <xf numFmtId="178" fontId="4" fillId="7" borderId="10" xfId="0" applyNumberFormat="1" applyFont="1" applyFill="1" applyBorder="1" applyAlignment="1">
      <alignment vertical="center" wrapText="1"/>
    </xf>
    <xf numFmtId="193" fontId="6" fillId="7" borderId="10" xfId="0" applyNumberFormat="1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vertical="center" wrapText="1"/>
    </xf>
    <xf numFmtId="0" fontId="6" fillId="6" borderId="11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193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3" fontId="6" fillId="18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left" vertical="center" wrapText="1"/>
    </xf>
    <xf numFmtId="193" fontId="7" fillId="18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193" fontId="6" fillId="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left" vertical="center" wrapText="1"/>
    </xf>
    <xf numFmtId="193" fontId="4" fillId="7" borderId="10" xfId="0" applyNumberFormat="1" applyFont="1" applyFill="1" applyBorder="1" applyAlignment="1">
      <alignment horizontal="center" vertical="center"/>
    </xf>
    <xf numFmtId="49" fontId="6" fillId="7" borderId="10" xfId="0" applyNumberFormat="1" applyFont="1" applyFill="1" applyBorder="1" applyAlignment="1" quotePrefix="1">
      <alignment horizontal="left" vertical="center" wrapText="1"/>
    </xf>
    <xf numFmtId="0" fontId="6" fillId="7" borderId="10" xfId="0" applyFont="1" applyFill="1" applyBorder="1" applyAlignment="1">
      <alignment vertical="center" wrapText="1"/>
    </xf>
    <xf numFmtId="173" fontId="6" fillId="7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173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vertical="center" wrapText="1"/>
    </xf>
    <xf numFmtId="193" fontId="6" fillId="3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193" fontId="6" fillId="0" borderId="0" xfId="0" applyNumberFormat="1" applyFont="1" applyFill="1" applyBorder="1" applyAlignment="1">
      <alignment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7" fillId="17" borderId="10" xfId="0" applyFont="1" applyFill="1" applyBorder="1" applyAlignment="1">
      <alignment horizontal="center" vertical="center" wrapText="1"/>
    </xf>
    <xf numFmtId="0" fontId="0" fillId="17" borderId="0" xfId="0" applyFill="1" applyAlignment="1">
      <alignment/>
    </xf>
    <xf numFmtId="193" fontId="6" fillId="17" borderId="10" xfId="0" applyNumberFormat="1" applyFont="1" applyFill="1" applyBorder="1" applyAlignment="1">
      <alignment horizontal="center" vertical="center"/>
    </xf>
    <xf numFmtId="193" fontId="6" fillId="17" borderId="10" xfId="0" applyNumberFormat="1" applyFont="1" applyFill="1" applyBorder="1" applyAlignment="1">
      <alignment horizontal="center" vertical="center" wrapText="1"/>
    </xf>
    <xf numFmtId="0" fontId="6" fillId="17" borderId="0" xfId="0" applyFont="1" applyFill="1" applyBorder="1" applyAlignment="1">
      <alignment vertical="center" wrapText="1"/>
    </xf>
    <xf numFmtId="193" fontId="6" fillId="17" borderId="0" xfId="0" applyNumberFormat="1" applyFont="1" applyFill="1" applyBorder="1" applyAlignment="1">
      <alignment vertical="center" wrapText="1"/>
    </xf>
    <xf numFmtId="178" fontId="6" fillId="3" borderId="10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192" fontId="6" fillId="3" borderId="10" xfId="0" applyNumberFormat="1" applyFont="1" applyFill="1" applyBorder="1" applyAlignment="1">
      <alignment horizontal="center" vertical="center"/>
    </xf>
    <xf numFmtId="199" fontId="6" fillId="3" borderId="10" xfId="0" applyNumberFormat="1" applyFont="1" applyFill="1" applyBorder="1" applyAlignment="1">
      <alignment horizontal="center" vertical="center"/>
    </xf>
    <xf numFmtId="192" fontId="6" fillId="7" borderId="10" xfId="0" applyNumberFormat="1" applyFont="1" applyFill="1" applyBorder="1" applyAlignment="1">
      <alignment horizontal="center" vertical="center" wrapText="1"/>
    </xf>
    <xf numFmtId="192" fontId="6" fillId="17" borderId="10" xfId="0" applyNumberFormat="1" applyFont="1" applyFill="1" applyBorder="1" applyAlignment="1">
      <alignment horizontal="center" vertical="center"/>
    </xf>
    <xf numFmtId="200" fontId="4" fillId="17" borderId="10" xfId="60" applyNumberFormat="1" applyFont="1" applyFill="1" applyBorder="1" applyAlignment="1">
      <alignment horizontal="center" vertical="center"/>
    </xf>
    <xf numFmtId="192" fontId="6" fillId="17" borderId="10" xfId="0" applyNumberFormat="1" applyFont="1" applyFill="1" applyBorder="1" applyAlignment="1">
      <alignment horizontal="center" vertical="center" wrapText="1"/>
    </xf>
    <xf numFmtId="192" fontId="4" fillId="17" borderId="10" xfId="0" applyNumberFormat="1" applyFont="1" applyFill="1" applyBorder="1" applyAlignment="1">
      <alignment horizontal="center" vertical="center"/>
    </xf>
    <xf numFmtId="192" fontId="0" fillId="17" borderId="0" xfId="0" applyNumberFormat="1" applyFill="1" applyAlignment="1">
      <alignment/>
    </xf>
    <xf numFmtId="192" fontId="6" fillId="0" borderId="10" xfId="0" applyNumberFormat="1" applyFont="1" applyFill="1" applyBorder="1" applyAlignment="1">
      <alignment horizontal="center" vertical="center" wrapText="1"/>
    </xf>
    <xf numFmtId="199" fontId="4" fillId="7" borderId="10" xfId="0" applyNumberFormat="1" applyFont="1" applyFill="1" applyBorder="1" applyAlignment="1">
      <alignment horizontal="center" vertical="center"/>
    </xf>
    <xf numFmtId="199" fontId="6" fillId="0" borderId="10" xfId="0" applyNumberFormat="1" applyFont="1" applyFill="1" applyBorder="1" applyAlignment="1">
      <alignment horizontal="center" vertical="center" wrapText="1"/>
    </xf>
    <xf numFmtId="199" fontId="7" fillId="18" borderId="10" xfId="0" applyNumberFormat="1" applyFont="1" applyFill="1" applyBorder="1" applyAlignment="1">
      <alignment horizontal="center" vertical="center" wrapText="1"/>
    </xf>
    <xf numFmtId="192" fontId="4" fillId="7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" fontId="6" fillId="18" borderId="10" xfId="0" applyNumberFormat="1" applyFont="1" applyFill="1" applyBorder="1" applyAlignment="1">
      <alignment horizontal="center" vertical="center"/>
    </xf>
    <xf numFmtId="203" fontId="6" fillId="7" borderId="10" xfId="0" applyNumberFormat="1" applyFont="1" applyFill="1" applyBorder="1" applyAlignment="1">
      <alignment horizontal="center" vertical="center" wrapText="1"/>
    </xf>
    <xf numFmtId="203" fontId="6" fillId="3" borderId="10" xfId="0" applyNumberFormat="1" applyFont="1" applyFill="1" applyBorder="1" applyAlignment="1">
      <alignment horizontal="center" vertical="center"/>
    </xf>
    <xf numFmtId="4" fontId="6" fillId="18" borderId="10" xfId="0" applyNumberFormat="1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3" fontId="6" fillId="7" borderId="10" xfId="0" applyNumberFormat="1" applyFont="1" applyFill="1" applyBorder="1" applyAlignment="1">
      <alignment horizontal="center" vertical="center" wrapText="1"/>
    </xf>
    <xf numFmtId="3" fontId="6" fillId="3" borderId="10" xfId="0" applyNumberFormat="1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203" fontId="4" fillId="7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199" fontId="6" fillId="7" borderId="10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4" fontId="6" fillId="2" borderId="10" xfId="0" applyNumberFormat="1" applyFont="1" applyFill="1" applyBorder="1" applyAlignment="1">
      <alignment horizontal="center" vertical="center" wrapText="1"/>
    </xf>
    <xf numFmtId="203" fontId="6" fillId="0" borderId="10" xfId="0" applyNumberFormat="1" applyFont="1" applyFill="1" applyBorder="1" applyAlignment="1">
      <alignment horizontal="center" vertical="center" wrapText="1"/>
    </xf>
    <xf numFmtId="3" fontId="6" fillId="7" borderId="10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="75" zoomScaleNormal="75" zoomScalePageLayoutView="0" workbookViewId="0" topLeftCell="A1">
      <pane xSplit="5" ySplit="7" topLeftCell="F2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F9" sqref="F9:H23"/>
    </sheetView>
  </sheetViews>
  <sheetFormatPr defaultColWidth="9.00390625" defaultRowHeight="12.75"/>
  <cols>
    <col min="1" max="1" width="26.50390625" style="4" customWidth="1"/>
    <col min="2" max="2" width="36.625" style="4" customWidth="1"/>
    <col min="3" max="3" width="19.125" style="4" hidden="1" customWidth="1"/>
    <col min="4" max="4" width="17.625" style="4" hidden="1" customWidth="1"/>
    <col min="5" max="5" width="7.50390625" style="4" hidden="1" customWidth="1"/>
    <col min="6" max="6" width="17.00390625" style="4" customWidth="1"/>
    <col min="7" max="7" width="16.875" style="4" customWidth="1"/>
    <col min="8" max="8" width="16.875" style="4" bestFit="1" customWidth="1"/>
    <col min="9" max="9" width="20.50390625" style="4" customWidth="1"/>
    <col min="10" max="11" width="18.00390625" style="4" bestFit="1" customWidth="1"/>
    <col min="12" max="12" width="17.375" style="4" customWidth="1"/>
    <col min="13" max="13" width="18.125" style="4" customWidth="1"/>
    <col min="14" max="14" width="19.375" style="4" customWidth="1"/>
    <col min="15" max="16384" width="9.125" style="4" customWidth="1"/>
  </cols>
  <sheetData>
    <row r="1" spans="1:14" ht="15.75" customHeight="1">
      <c r="A1" s="93" t="s">
        <v>90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4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9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2:14" ht="15">
      <c r="B4" s="5"/>
      <c r="C4" s="6"/>
      <c r="L4" s="6"/>
      <c r="M4" s="94" t="s">
        <v>89</v>
      </c>
      <c r="N4" s="95"/>
    </row>
    <row r="5" spans="1:14" ht="52.5" customHeight="1">
      <c r="A5" s="91" t="s">
        <v>31</v>
      </c>
      <c r="B5" s="91" t="s">
        <v>30</v>
      </c>
      <c r="C5" s="23" t="s">
        <v>5</v>
      </c>
      <c r="D5" s="2"/>
      <c r="E5" s="2"/>
      <c r="F5" s="89" t="s">
        <v>77</v>
      </c>
      <c r="G5" s="90"/>
      <c r="H5" s="90"/>
      <c r="I5" s="89" t="s">
        <v>78</v>
      </c>
      <c r="J5" s="90"/>
      <c r="K5" s="90"/>
      <c r="L5" s="89" t="s">
        <v>36</v>
      </c>
      <c r="M5" s="90"/>
      <c r="N5" s="90"/>
    </row>
    <row r="6" spans="1:14" ht="16.5" customHeight="1">
      <c r="A6" s="92"/>
      <c r="B6" s="92"/>
      <c r="C6" s="23"/>
      <c r="D6" s="2"/>
      <c r="E6" s="2"/>
      <c r="F6" s="23">
        <v>2015</v>
      </c>
      <c r="G6" s="23">
        <v>2016</v>
      </c>
      <c r="H6" s="23">
        <v>2017</v>
      </c>
      <c r="I6" s="23">
        <v>2015</v>
      </c>
      <c r="J6" s="23">
        <v>2016</v>
      </c>
      <c r="K6" s="23">
        <v>2017</v>
      </c>
      <c r="L6" s="23">
        <v>2015</v>
      </c>
      <c r="M6" s="23">
        <v>2016</v>
      </c>
      <c r="N6" s="23">
        <v>2017</v>
      </c>
    </row>
    <row r="7" spans="1:14" ht="15.75" customHeight="1">
      <c r="A7" s="24">
        <v>1</v>
      </c>
      <c r="B7" s="24">
        <v>2</v>
      </c>
      <c r="C7" s="24"/>
      <c r="D7" s="3"/>
      <c r="E7" s="3"/>
      <c r="F7" s="24">
        <v>3</v>
      </c>
      <c r="G7" s="24">
        <v>4</v>
      </c>
      <c r="H7" s="24">
        <v>5</v>
      </c>
      <c r="I7" s="24">
        <v>6</v>
      </c>
      <c r="J7" s="24">
        <v>7</v>
      </c>
      <c r="K7" s="24">
        <v>8</v>
      </c>
      <c r="L7" s="24">
        <v>9</v>
      </c>
      <c r="M7" s="24">
        <v>10</v>
      </c>
      <c r="N7" s="24">
        <v>11</v>
      </c>
    </row>
    <row r="8" spans="1:14" s="5" customFormat="1" ht="36" customHeight="1">
      <c r="A8" s="15" t="s">
        <v>6</v>
      </c>
      <c r="B8" s="15" t="s">
        <v>75</v>
      </c>
      <c r="C8" s="16" t="e">
        <f>C9+C10+C11+C12+C13+#REF!</f>
        <v>#REF!</v>
      </c>
      <c r="D8" s="17"/>
      <c r="E8" s="15"/>
      <c r="F8" s="65">
        <f aca="true" t="shared" si="0" ref="F8:N8">SUM(F9:F22)</f>
        <v>66390</v>
      </c>
      <c r="G8" s="65">
        <f t="shared" si="0"/>
        <v>72983</v>
      </c>
      <c r="H8" s="65">
        <f t="shared" si="0"/>
        <v>80275</v>
      </c>
      <c r="I8" s="76">
        <f t="shared" si="0"/>
        <v>17717</v>
      </c>
      <c r="J8" s="76">
        <f t="shared" si="0"/>
        <v>18555</v>
      </c>
      <c r="K8" s="76">
        <f t="shared" si="0"/>
        <v>19517</v>
      </c>
      <c r="L8" s="62">
        <f t="shared" si="0"/>
        <v>84107</v>
      </c>
      <c r="M8" s="62">
        <f t="shared" si="0"/>
        <v>91538</v>
      </c>
      <c r="N8" s="62">
        <f t="shared" si="0"/>
        <v>99792</v>
      </c>
    </row>
    <row r="9" spans="1:14" ht="15">
      <c r="A9" s="32" t="s">
        <v>61</v>
      </c>
      <c r="B9" s="31" t="s">
        <v>51</v>
      </c>
      <c r="C9" s="7" t="e">
        <f>#REF!+#REF!+#REF!</f>
        <v>#REF!</v>
      </c>
      <c r="D9" s="2"/>
      <c r="E9" s="2"/>
      <c r="F9" s="67">
        <v>52758</v>
      </c>
      <c r="G9" s="67">
        <v>58841</v>
      </c>
      <c r="H9" s="67">
        <v>65730</v>
      </c>
      <c r="I9" s="81">
        <f>наборка!C5/1000</f>
        <v>7189</v>
      </c>
      <c r="J9" s="81">
        <f>наборка!K5/1000</f>
        <v>8021</v>
      </c>
      <c r="K9" s="81">
        <f>наборка!S5/1000</f>
        <v>8959</v>
      </c>
      <c r="L9" s="61">
        <f aca="true" t="shared" si="1" ref="L9:L22">I9+F9</f>
        <v>59947</v>
      </c>
      <c r="M9" s="61">
        <f aca="true" t="shared" si="2" ref="M9:M22">J9+G9</f>
        <v>66862</v>
      </c>
      <c r="N9" s="61">
        <f aca="true" t="shared" si="3" ref="N9:N22">K9+H9</f>
        <v>74689</v>
      </c>
    </row>
    <row r="10" spans="1:14" ht="62.25">
      <c r="A10" s="32" t="s">
        <v>62</v>
      </c>
      <c r="B10" s="31" t="s">
        <v>52</v>
      </c>
      <c r="C10" s="7" t="e">
        <f>#REF!+#REF!+#REF!</f>
        <v>#REF!</v>
      </c>
      <c r="D10" s="2"/>
      <c r="E10" s="2"/>
      <c r="F10" s="67">
        <v>1694</v>
      </c>
      <c r="G10" s="67">
        <v>1694</v>
      </c>
      <c r="H10" s="67">
        <v>1694</v>
      </c>
      <c r="I10" s="81">
        <f>наборка!C6/1000</f>
        <v>1299</v>
      </c>
      <c r="J10" s="81">
        <f>наборка!K6/1000</f>
        <v>1299</v>
      </c>
      <c r="K10" s="81">
        <f>наборка!S6/1000</f>
        <v>1299</v>
      </c>
      <c r="L10" s="61">
        <f t="shared" si="1"/>
        <v>2993</v>
      </c>
      <c r="M10" s="61">
        <f t="shared" si="2"/>
        <v>2993</v>
      </c>
      <c r="N10" s="61">
        <f t="shared" si="3"/>
        <v>2993</v>
      </c>
    </row>
    <row r="11" spans="1:14" s="8" customFormat="1" ht="30.75">
      <c r="A11" s="32" t="s">
        <v>63</v>
      </c>
      <c r="B11" s="31" t="s">
        <v>53</v>
      </c>
      <c r="C11" s="7" t="e">
        <f>#REF!+#REF!+#REF!</f>
        <v>#REF!</v>
      </c>
      <c r="D11" s="9"/>
      <c r="E11" s="3"/>
      <c r="F11" s="67">
        <v>5831</v>
      </c>
      <c r="G11" s="67">
        <v>6032</v>
      </c>
      <c r="H11" s="67">
        <v>6273</v>
      </c>
      <c r="I11" s="81">
        <f>наборка!C7/1000</f>
        <v>196</v>
      </c>
      <c r="J11" s="81">
        <f>наборка!K7/1000</f>
        <v>176</v>
      </c>
      <c r="K11" s="81">
        <f>наборка!S7/1000</f>
        <v>176</v>
      </c>
      <c r="L11" s="61">
        <f t="shared" si="1"/>
        <v>6027</v>
      </c>
      <c r="M11" s="61">
        <f t="shared" si="2"/>
        <v>6208</v>
      </c>
      <c r="N11" s="61">
        <f t="shared" si="3"/>
        <v>6449</v>
      </c>
    </row>
    <row r="12" spans="1:14" ht="15">
      <c r="A12" s="32" t="s">
        <v>64</v>
      </c>
      <c r="B12" s="31" t="s">
        <v>54</v>
      </c>
      <c r="C12" s="7" t="e">
        <f>#REF!</f>
        <v>#REF!</v>
      </c>
      <c r="D12" s="2"/>
      <c r="E12" s="2"/>
      <c r="F12" s="66"/>
      <c r="G12" s="66"/>
      <c r="H12" s="66"/>
      <c r="I12" s="81">
        <f>наборка!C8/1000</f>
        <v>7239</v>
      </c>
      <c r="J12" s="81">
        <f>наборка!K8/1000</f>
        <v>7259</v>
      </c>
      <c r="K12" s="81">
        <f>наборка!S8/1000</f>
        <v>7259</v>
      </c>
      <c r="L12" s="61">
        <f t="shared" si="1"/>
        <v>7239</v>
      </c>
      <c r="M12" s="61">
        <f t="shared" si="2"/>
        <v>7259</v>
      </c>
      <c r="N12" s="61">
        <f t="shared" si="3"/>
        <v>7259</v>
      </c>
    </row>
    <row r="13" spans="1:14" ht="46.5">
      <c r="A13" s="32" t="s">
        <v>65</v>
      </c>
      <c r="B13" s="31" t="s">
        <v>55</v>
      </c>
      <c r="C13" s="7" t="e">
        <f>#REF!+#REF!+#REF!+#REF!+#REF!+#REF!</f>
        <v>#REF!</v>
      </c>
      <c r="D13" s="2"/>
      <c r="E13" s="2"/>
      <c r="F13" s="66"/>
      <c r="G13" s="66"/>
      <c r="H13" s="66"/>
      <c r="I13" s="81">
        <f>наборка!C9/1000</f>
        <v>0</v>
      </c>
      <c r="J13" s="81">
        <f>наборка!K9/1000</f>
        <v>0</v>
      </c>
      <c r="K13" s="81">
        <f>наборка!S9/1000</f>
        <v>0</v>
      </c>
      <c r="L13" s="61">
        <f t="shared" si="1"/>
        <v>0</v>
      </c>
      <c r="M13" s="61">
        <f t="shared" si="2"/>
        <v>0</v>
      </c>
      <c r="N13" s="61">
        <f t="shared" si="3"/>
        <v>0</v>
      </c>
    </row>
    <row r="14" spans="1:14" ht="33" customHeight="1">
      <c r="A14" s="32" t="s">
        <v>66</v>
      </c>
      <c r="B14" s="31" t="s">
        <v>42</v>
      </c>
      <c r="C14" s="7"/>
      <c r="D14" s="2"/>
      <c r="E14" s="2"/>
      <c r="F14" s="67">
        <v>526</v>
      </c>
      <c r="G14" s="67">
        <v>578</v>
      </c>
      <c r="H14" s="67">
        <v>608</v>
      </c>
      <c r="I14" s="81">
        <f>наборка!C10/1000</f>
        <v>53</v>
      </c>
      <c r="J14" s="81">
        <f>наборка!K10/1000</f>
        <v>48</v>
      </c>
      <c r="K14" s="81">
        <f>наборка!S10/1000</f>
        <v>48</v>
      </c>
      <c r="L14" s="61">
        <f t="shared" si="1"/>
        <v>579</v>
      </c>
      <c r="M14" s="61">
        <f t="shared" si="2"/>
        <v>626</v>
      </c>
      <c r="N14" s="61">
        <f t="shared" si="3"/>
        <v>656</v>
      </c>
    </row>
    <row r="15" spans="1:14" ht="78">
      <c r="A15" s="32" t="s">
        <v>67</v>
      </c>
      <c r="B15" s="31" t="s">
        <v>34</v>
      </c>
      <c r="C15" s="7"/>
      <c r="D15" s="2"/>
      <c r="E15" s="2"/>
      <c r="F15" s="67">
        <v>10</v>
      </c>
      <c r="G15" s="67">
        <v>15</v>
      </c>
      <c r="H15" s="67">
        <v>17</v>
      </c>
      <c r="I15" s="81">
        <f>наборка!C11/1000</f>
        <v>0</v>
      </c>
      <c r="J15" s="81">
        <f>наборка!K11/1000</f>
        <v>0</v>
      </c>
      <c r="K15" s="81">
        <f>наборка!S11/1000</f>
        <v>0</v>
      </c>
      <c r="L15" s="61">
        <f t="shared" si="1"/>
        <v>10</v>
      </c>
      <c r="M15" s="61">
        <f t="shared" si="2"/>
        <v>15</v>
      </c>
      <c r="N15" s="61">
        <f t="shared" si="3"/>
        <v>17</v>
      </c>
    </row>
    <row r="16" spans="1:14" ht="78">
      <c r="A16" s="32" t="s">
        <v>68</v>
      </c>
      <c r="B16" s="31" t="s">
        <v>56</v>
      </c>
      <c r="C16" s="7"/>
      <c r="D16" s="2"/>
      <c r="E16" s="2"/>
      <c r="F16" s="67">
        <v>3074</v>
      </c>
      <c r="G16" s="67">
        <v>3140</v>
      </c>
      <c r="H16" s="67">
        <v>3203</v>
      </c>
      <c r="I16" s="81">
        <f>наборка!C12/1000</f>
        <v>1433</v>
      </c>
      <c r="J16" s="81">
        <f>наборка!K12/1000</f>
        <v>1443</v>
      </c>
      <c r="K16" s="81">
        <f>наборка!S12/1000</f>
        <v>1446</v>
      </c>
      <c r="L16" s="61">
        <f t="shared" si="1"/>
        <v>4507</v>
      </c>
      <c r="M16" s="61">
        <f t="shared" si="2"/>
        <v>4583</v>
      </c>
      <c r="N16" s="61">
        <f t="shared" si="3"/>
        <v>4649</v>
      </c>
    </row>
    <row r="17" spans="1:14" ht="30.75">
      <c r="A17" s="32" t="s">
        <v>69</v>
      </c>
      <c r="B17" s="31" t="s">
        <v>7</v>
      </c>
      <c r="C17" s="7"/>
      <c r="D17" s="2"/>
      <c r="E17" s="2"/>
      <c r="F17" s="67">
        <v>610</v>
      </c>
      <c r="G17" s="67">
        <v>740</v>
      </c>
      <c r="H17" s="67">
        <v>775</v>
      </c>
      <c r="I17" s="81">
        <f>наборка!C13/1000</f>
        <v>0</v>
      </c>
      <c r="J17" s="81">
        <f>наборка!K13/1000</f>
        <v>0</v>
      </c>
      <c r="K17" s="81">
        <f>наборка!S13/1000</f>
        <v>0</v>
      </c>
      <c r="L17" s="61">
        <f t="shared" si="1"/>
        <v>610</v>
      </c>
      <c r="M17" s="61">
        <f t="shared" si="2"/>
        <v>740</v>
      </c>
      <c r="N17" s="61">
        <f t="shared" si="3"/>
        <v>775</v>
      </c>
    </row>
    <row r="18" spans="1:14" s="8" customFormat="1" ht="62.25">
      <c r="A18" s="32" t="s">
        <v>70</v>
      </c>
      <c r="B18" s="31" t="s">
        <v>0</v>
      </c>
      <c r="C18" s="7"/>
      <c r="D18" s="3"/>
      <c r="E18" s="3"/>
      <c r="F18" s="67">
        <v>852</v>
      </c>
      <c r="G18" s="67">
        <v>900</v>
      </c>
      <c r="H18" s="67">
        <v>920</v>
      </c>
      <c r="I18" s="81">
        <f>наборка!C14/1000</f>
        <v>160</v>
      </c>
      <c r="J18" s="81">
        <f>наборка!K14/1000</f>
        <v>160</v>
      </c>
      <c r="K18" s="81">
        <f>наборка!S14/1000</f>
        <v>180</v>
      </c>
      <c r="L18" s="61">
        <f t="shared" si="1"/>
        <v>1012</v>
      </c>
      <c r="M18" s="61">
        <f t="shared" si="2"/>
        <v>1060</v>
      </c>
      <c r="N18" s="61">
        <f t="shared" si="3"/>
        <v>1100</v>
      </c>
    </row>
    <row r="19" spans="1:14" s="8" customFormat="1" ht="46.5">
      <c r="A19" s="32" t="s">
        <v>71</v>
      </c>
      <c r="B19" s="31" t="s">
        <v>8</v>
      </c>
      <c r="C19" s="7"/>
      <c r="D19" s="3"/>
      <c r="E19" s="3"/>
      <c r="F19" s="67">
        <v>590</v>
      </c>
      <c r="G19" s="67">
        <v>593</v>
      </c>
      <c r="H19" s="67">
        <v>600</v>
      </c>
      <c r="I19" s="81">
        <f>наборка!C15/1000</f>
        <v>148</v>
      </c>
      <c r="J19" s="81">
        <f>наборка!K15/1000</f>
        <v>149</v>
      </c>
      <c r="K19" s="81">
        <f>наборка!S15/1000</f>
        <v>150</v>
      </c>
      <c r="L19" s="61">
        <f t="shared" si="1"/>
        <v>738</v>
      </c>
      <c r="M19" s="61">
        <f t="shared" si="2"/>
        <v>742</v>
      </c>
      <c r="N19" s="61">
        <f t="shared" si="3"/>
        <v>750</v>
      </c>
    </row>
    <row r="20" spans="1:14" ht="30.75">
      <c r="A20" s="32" t="s">
        <v>72</v>
      </c>
      <c r="B20" s="31" t="s">
        <v>4</v>
      </c>
      <c r="C20" s="7" t="e">
        <f>#REF!+#REF!</f>
        <v>#REF!</v>
      </c>
      <c r="D20" s="2"/>
      <c r="E20" s="2"/>
      <c r="F20" s="66"/>
      <c r="G20" s="66"/>
      <c r="H20" s="66"/>
      <c r="I20" s="81">
        <f>наборка!C16/1000</f>
        <v>0</v>
      </c>
      <c r="J20" s="81">
        <f>наборка!K16/1000</f>
        <v>0</v>
      </c>
      <c r="K20" s="81">
        <f>наборка!S16/1000</f>
        <v>0</v>
      </c>
      <c r="L20" s="61">
        <f t="shared" si="1"/>
        <v>0</v>
      </c>
      <c r="M20" s="61">
        <f t="shared" si="2"/>
        <v>0</v>
      </c>
      <c r="N20" s="61">
        <f t="shared" si="3"/>
        <v>0</v>
      </c>
    </row>
    <row r="21" spans="1:14" ht="30.75">
      <c r="A21" s="32" t="s">
        <v>73</v>
      </c>
      <c r="B21" s="31" t="s">
        <v>9</v>
      </c>
      <c r="C21" s="7"/>
      <c r="D21" s="2"/>
      <c r="E21" s="2"/>
      <c r="F21" s="67">
        <v>445</v>
      </c>
      <c r="G21" s="67">
        <v>450</v>
      </c>
      <c r="H21" s="67">
        <v>455</v>
      </c>
      <c r="I21" s="81">
        <f>наборка!C17/1000</f>
        <v>0</v>
      </c>
      <c r="J21" s="81">
        <f>наборка!K17/1000</f>
        <v>0</v>
      </c>
      <c r="K21" s="81">
        <f>наборка!S17/1000</f>
        <v>0</v>
      </c>
      <c r="L21" s="61">
        <f t="shared" si="1"/>
        <v>445</v>
      </c>
      <c r="M21" s="61">
        <f t="shared" si="2"/>
        <v>450</v>
      </c>
      <c r="N21" s="61">
        <f t="shared" si="3"/>
        <v>455</v>
      </c>
    </row>
    <row r="22" spans="1:14" s="8" customFormat="1" ht="30.75">
      <c r="A22" s="32" t="s">
        <v>74</v>
      </c>
      <c r="B22" s="31" t="s">
        <v>35</v>
      </c>
      <c r="C22" s="7"/>
      <c r="D22" s="3"/>
      <c r="E22" s="3"/>
      <c r="F22" s="66"/>
      <c r="G22" s="66"/>
      <c r="H22" s="66"/>
      <c r="I22" s="81">
        <f>наборка!C18/1000</f>
        <v>0</v>
      </c>
      <c r="J22" s="81">
        <f>наборка!K18/1000</f>
        <v>0</v>
      </c>
      <c r="K22" s="81">
        <f>наборка!S18/1000</f>
        <v>0</v>
      </c>
      <c r="L22" s="61">
        <f t="shared" si="1"/>
        <v>0</v>
      </c>
      <c r="M22" s="61">
        <f t="shared" si="2"/>
        <v>0</v>
      </c>
      <c r="N22" s="61">
        <f t="shared" si="3"/>
        <v>0</v>
      </c>
    </row>
    <row r="23" spans="1:14" s="8" customFormat="1" ht="30.75">
      <c r="A23" s="34" t="s">
        <v>60</v>
      </c>
      <c r="B23" s="35" t="s">
        <v>1</v>
      </c>
      <c r="C23" s="36">
        <v>3926279</v>
      </c>
      <c r="D23" s="19"/>
      <c r="E23" s="19"/>
      <c r="F23" s="82">
        <v>177110</v>
      </c>
      <c r="G23" s="82">
        <v>166713</v>
      </c>
      <c r="H23" s="82">
        <v>159797</v>
      </c>
      <c r="I23" s="78">
        <f>наборка!C19/1000</f>
        <v>12156.602</v>
      </c>
      <c r="J23" s="78">
        <f>наборка!K19/1000</f>
        <v>10607.024</v>
      </c>
      <c r="K23" s="78">
        <f>наборка!S19/1000</f>
        <v>9981.826</v>
      </c>
      <c r="L23" s="73">
        <f>F23</f>
        <v>177110</v>
      </c>
      <c r="M23" s="73">
        <f>G23</f>
        <v>166713</v>
      </c>
      <c r="N23" s="73">
        <f>H23</f>
        <v>159797</v>
      </c>
    </row>
    <row r="24" spans="1:14" s="8" customFormat="1" ht="35.25" customHeight="1" hidden="1">
      <c r="A24" s="13" t="s">
        <v>32</v>
      </c>
      <c r="B24" s="13" t="s">
        <v>33</v>
      </c>
      <c r="C24" s="25"/>
      <c r="D24" s="10"/>
      <c r="E24" s="10"/>
      <c r="F24" s="71"/>
      <c r="G24" s="71"/>
      <c r="H24" s="71"/>
      <c r="I24" s="64"/>
      <c r="J24" s="64"/>
      <c r="K24" s="64"/>
      <c r="L24" s="68">
        <f>F24+I24</f>
        <v>0</v>
      </c>
      <c r="M24" s="68">
        <f>G24+J24</f>
        <v>0</v>
      </c>
      <c r="N24" s="68">
        <f>H24+K24</f>
        <v>0</v>
      </c>
    </row>
    <row r="25" spans="1:14" s="8" customFormat="1" ht="18.75" customHeight="1">
      <c r="A25" s="83" t="s">
        <v>2</v>
      </c>
      <c r="B25" s="84"/>
      <c r="C25" s="37"/>
      <c r="D25" s="37"/>
      <c r="E25" s="37"/>
      <c r="F25" s="74">
        <f aca="true" t="shared" si="4" ref="F25:N25">F23+F8</f>
        <v>243500</v>
      </c>
      <c r="G25" s="74">
        <f t="shared" si="4"/>
        <v>239696</v>
      </c>
      <c r="H25" s="74">
        <f t="shared" si="4"/>
        <v>240072</v>
      </c>
      <c r="I25" s="70">
        <f t="shared" si="4"/>
        <v>29873.602</v>
      </c>
      <c r="J25" s="70">
        <f t="shared" si="4"/>
        <v>29162.023999999998</v>
      </c>
      <c r="K25" s="70">
        <f>K23+K8</f>
        <v>29498.826</v>
      </c>
      <c r="L25" s="74">
        <f t="shared" si="4"/>
        <v>261217</v>
      </c>
      <c r="M25" s="74">
        <f t="shared" si="4"/>
        <v>258251</v>
      </c>
      <c r="N25" s="74">
        <f t="shared" si="4"/>
        <v>259589</v>
      </c>
    </row>
    <row r="26" spans="1:14" s="8" customFormat="1" ht="20.25" customHeight="1">
      <c r="A26" s="88" t="s">
        <v>3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</row>
    <row r="27" spans="1:14" s="5" customFormat="1" ht="30.75">
      <c r="A27" s="26" t="s">
        <v>19</v>
      </c>
      <c r="B27" s="42" t="s">
        <v>11</v>
      </c>
      <c r="C27" s="2"/>
      <c r="D27" s="2"/>
      <c r="E27" s="2"/>
      <c r="F27" s="67">
        <v>27072</v>
      </c>
      <c r="G27" s="67">
        <v>23702</v>
      </c>
      <c r="H27" s="67">
        <v>23126</v>
      </c>
      <c r="I27" s="61">
        <f>наборка!C23/1000</f>
        <v>8289.092</v>
      </c>
      <c r="J27" s="61">
        <f>наборка!K23/1000</f>
        <v>7776.499</v>
      </c>
      <c r="K27" s="61">
        <f>наборка!S23/1000</f>
        <v>7579.291</v>
      </c>
      <c r="L27" s="61">
        <f aca="true" t="shared" si="5" ref="L27:N28">I27+F27</f>
        <v>35361.092000000004</v>
      </c>
      <c r="M27" s="61">
        <f t="shared" si="5"/>
        <v>31478.499</v>
      </c>
      <c r="N27" s="61">
        <f t="shared" si="5"/>
        <v>30705.291</v>
      </c>
    </row>
    <row r="28" spans="1:14" s="8" customFormat="1" ht="15">
      <c r="A28" s="26" t="s">
        <v>20</v>
      </c>
      <c r="B28" s="42" t="s">
        <v>12</v>
      </c>
      <c r="C28" s="2"/>
      <c r="D28" s="2"/>
      <c r="E28" s="2"/>
      <c r="F28" s="67">
        <v>429</v>
      </c>
      <c r="G28" s="67">
        <v>434</v>
      </c>
      <c r="H28" s="67">
        <v>415</v>
      </c>
      <c r="I28" s="61">
        <f>наборка!C24/1000</f>
        <v>428.902</v>
      </c>
      <c r="J28" s="61">
        <f>наборка!K24/1000</f>
        <v>434.144</v>
      </c>
      <c r="K28" s="61">
        <f>наборка!S24/1000</f>
        <v>415.597</v>
      </c>
      <c r="L28" s="61">
        <f t="shared" si="5"/>
        <v>857.902</v>
      </c>
      <c r="M28" s="61">
        <f t="shared" si="5"/>
        <v>868.144</v>
      </c>
      <c r="N28" s="61">
        <f t="shared" si="5"/>
        <v>830.597</v>
      </c>
    </row>
    <row r="29" spans="1:14" ht="62.25">
      <c r="A29" s="26" t="s">
        <v>21</v>
      </c>
      <c r="B29" s="42" t="s">
        <v>13</v>
      </c>
      <c r="C29" s="2"/>
      <c r="D29" s="2"/>
      <c r="E29" s="2"/>
      <c r="F29" s="67">
        <v>1668</v>
      </c>
      <c r="G29" s="67">
        <v>1668</v>
      </c>
      <c r="H29" s="67">
        <v>1668</v>
      </c>
      <c r="I29" s="61">
        <f>наборка!C25/1000</f>
        <v>24</v>
      </c>
      <c r="J29" s="61">
        <f>наборка!K25/1000</f>
        <v>24</v>
      </c>
      <c r="K29" s="61">
        <f>наборка!S25/1000</f>
        <v>24</v>
      </c>
      <c r="L29" s="61">
        <f aca="true" t="shared" si="6" ref="L29:L41">I29+F29</f>
        <v>1692</v>
      </c>
      <c r="M29" s="61">
        <f aca="true" t="shared" si="7" ref="M29:M41">J29+G29</f>
        <v>1692</v>
      </c>
      <c r="N29" s="61">
        <f aca="true" t="shared" si="8" ref="N29:N41">K29+H29</f>
        <v>1692</v>
      </c>
    </row>
    <row r="30" spans="1:14" s="8" customFormat="1" ht="15">
      <c r="A30" s="26" t="s">
        <v>22</v>
      </c>
      <c r="B30" s="42" t="s">
        <v>14</v>
      </c>
      <c r="C30" s="2"/>
      <c r="D30" s="2"/>
      <c r="E30" s="2"/>
      <c r="F30" s="67">
        <v>2374</v>
      </c>
      <c r="G30" s="67">
        <v>2103</v>
      </c>
      <c r="H30" s="67">
        <v>2103</v>
      </c>
      <c r="I30" s="61">
        <f>наборка!C26/1000</f>
        <v>3472</v>
      </c>
      <c r="J30" s="61">
        <f>наборка!K26/1000</f>
        <v>3694.5</v>
      </c>
      <c r="K30" s="61">
        <f>наборка!S26/1000</f>
        <v>3558.5</v>
      </c>
      <c r="L30" s="61">
        <f t="shared" si="6"/>
        <v>5846</v>
      </c>
      <c r="M30" s="61">
        <f t="shared" si="7"/>
        <v>5797.5</v>
      </c>
      <c r="N30" s="61">
        <f t="shared" si="8"/>
        <v>5661.5</v>
      </c>
    </row>
    <row r="31" spans="1:14" s="11" customFormat="1" ht="30.75">
      <c r="A31" s="26" t="s">
        <v>23</v>
      </c>
      <c r="B31" s="42" t="s">
        <v>15</v>
      </c>
      <c r="C31" s="2"/>
      <c r="D31" s="2"/>
      <c r="E31" s="2"/>
      <c r="F31" s="67">
        <v>425</v>
      </c>
      <c r="G31" s="67">
        <v>425</v>
      </c>
      <c r="H31" s="67">
        <v>425</v>
      </c>
      <c r="I31" s="61">
        <f>наборка!C27/1000</f>
        <v>6821.694</v>
      </c>
      <c r="J31" s="61">
        <f>наборка!K27/1000</f>
        <v>5632.711</v>
      </c>
      <c r="K31" s="61">
        <f>наборка!S27/1000</f>
        <v>5920.832</v>
      </c>
      <c r="L31" s="61">
        <f t="shared" si="6"/>
        <v>7246.694</v>
      </c>
      <c r="M31" s="61">
        <f t="shared" si="7"/>
        <v>6057.711</v>
      </c>
      <c r="N31" s="61">
        <f t="shared" si="8"/>
        <v>6345.832</v>
      </c>
    </row>
    <row r="32" spans="1:14" s="8" customFormat="1" ht="15">
      <c r="A32" s="26" t="s">
        <v>24</v>
      </c>
      <c r="B32" s="42" t="s">
        <v>16</v>
      </c>
      <c r="C32" s="2"/>
      <c r="D32" s="2"/>
      <c r="E32" s="2"/>
      <c r="F32" s="66"/>
      <c r="G32" s="66"/>
      <c r="H32" s="66"/>
      <c r="I32" s="61">
        <f>наборка!C28/1000</f>
        <v>0</v>
      </c>
      <c r="J32" s="61">
        <f>наборка!K28/1000</f>
        <v>0</v>
      </c>
      <c r="K32" s="61">
        <f>наборка!S28/1000</f>
        <v>0</v>
      </c>
      <c r="L32" s="61">
        <f t="shared" si="6"/>
        <v>0</v>
      </c>
      <c r="M32" s="61">
        <f t="shared" si="7"/>
        <v>0</v>
      </c>
      <c r="N32" s="61">
        <f t="shared" si="8"/>
        <v>0</v>
      </c>
    </row>
    <row r="33" spans="1:14" ht="15">
      <c r="A33" s="26" t="s">
        <v>25</v>
      </c>
      <c r="B33" s="42" t="s">
        <v>17</v>
      </c>
      <c r="C33" s="2"/>
      <c r="D33" s="2"/>
      <c r="E33" s="2"/>
      <c r="F33" s="67">
        <v>178184</v>
      </c>
      <c r="G33" s="67">
        <v>176024</v>
      </c>
      <c r="H33" s="67">
        <v>174754</v>
      </c>
      <c r="I33" s="61">
        <f>наборка!C29/1000</f>
        <v>0</v>
      </c>
      <c r="J33" s="61">
        <f>наборка!K29/1000</f>
        <v>0</v>
      </c>
      <c r="K33" s="61">
        <f>наборка!S29/1000</f>
        <v>0</v>
      </c>
      <c r="L33" s="61">
        <f t="shared" si="6"/>
        <v>178184</v>
      </c>
      <c r="M33" s="61">
        <f t="shared" si="7"/>
        <v>176024</v>
      </c>
      <c r="N33" s="61">
        <f t="shared" si="8"/>
        <v>174754</v>
      </c>
    </row>
    <row r="34" spans="1:14" ht="36" customHeight="1">
      <c r="A34" s="26" t="s">
        <v>26</v>
      </c>
      <c r="B34" s="42" t="s">
        <v>57</v>
      </c>
      <c r="C34" s="2"/>
      <c r="D34" s="2"/>
      <c r="E34" s="2"/>
      <c r="F34" s="67">
        <v>8230</v>
      </c>
      <c r="G34" s="67">
        <v>8007</v>
      </c>
      <c r="H34" s="67">
        <v>8143</v>
      </c>
      <c r="I34" s="61">
        <f>наборка!C30/1000</f>
        <v>10735.217</v>
      </c>
      <c r="J34" s="61">
        <f>наборка!K30/1000</f>
        <v>10546.55</v>
      </c>
      <c r="K34" s="61">
        <f>наборка!S30/1000</f>
        <v>10181.928</v>
      </c>
      <c r="L34" s="61">
        <f t="shared" si="6"/>
        <v>18965.217</v>
      </c>
      <c r="M34" s="61">
        <f t="shared" si="7"/>
        <v>18553.55</v>
      </c>
      <c r="N34" s="61">
        <f t="shared" si="8"/>
        <v>18324.928</v>
      </c>
    </row>
    <row r="35" spans="1:14" ht="15">
      <c r="A35" s="26" t="s">
        <v>27</v>
      </c>
      <c r="B35" s="42" t="s">
        <v>43</v>
      </c>
      <c r="C35" s="2"/>
      <c r="D35" s="2"/>
      <c r="E35" s="2"/>
      <c r="F35" s="66"/>
      <c r="G35" s="66"/>
      <c r="H35" s="66"/>
      <c r="I35" s="61">
        <f>наборка!C31/1000</f>
        <v>0</v>
      </c>
      <c r="J35" s="61">
        <f>наборка!K31/1000</f>
        <v>0</v>
      </c>
      <c r="K35" s="61">
        <f>наборка!S31/1000</f>
        <v>0</v>
      </c>
      <c r="L35" s="61">
        <f t="shared" si="6"/>
        <v>0</v>
      </c>
      <c r="M35" s="61">
        <f t="shared" si="7"/>
        <v>0</v>
      </c>
      <c r="N35" s="61">
        <f t="shared" si="8"/>
        <v>0</v>
      </c>
    </row>
    <row r="36" spans="1:14" ht="15">
      <c r="A36" s="26" t="s">
        <v>28</v>
      </c>
      <c r="B36" s="42" t="s">
        <v>18</v>
      </c>
      <c r="C36" s="2"/>
      <c r="D36" s="2"/>
      <c r="E36" s="2"/>
      <c r="F36" s="67">
        <v>13970</v>
      </c>
      <c r="G36" s="67">
        <v>14043</v>
      </c>
      <c r="H36" s="67">
        <v>14053</v>
      </c>
      <c r="I36" s="61">
        <f>наборка!C32/1000</f>
        <v>214.697</v>
      </c>
      <c r="J36" s="61">
        <f>наборка!K32/1000</f>
        <v>254.62</v>
      </c>
      <c r="K36" s="61">
        <f>наборка!S32/1000</f>
        <v>253.848</v>
      </c>
      <c r="L36" s="61">
        <f t="shared" si="6"/>
        <v>14184.697</v>
      </c>
      <c r="M36" s="61">
        <f t="shared" si="7"/>
        <v>14297.62</v>
      </c>
      <c r="N36" s="61">
        <f t="shared" si="8"/>
        <v>14306.848</v>
      </c>
    </row>
    <row r="37" spans="1:14" ht="30.75">
      <c r="A37" s="26" t="s">
        <v>29</v>
      </c>
      <c r="B37" s="42" t="s">
        <v>44</v>
      </c>
      <c r="C37" s="2"/>
      <c r="D37" s="2"/>
      <c r="E37" s="2"/>
      <c r="F37" s="67">
        <v>500</v>
      </c>
      <c r="G37" s="67">
        <v>500</v>
      </c>
      <c r="H37" s="67">
        <v>500</v>
      </c>
      <c r="I37" s="61">
        <f>наборка!C33/1000</f>
        <v>38</v>
      </c>
      <c r="J37" s="61">
        <f>наборка!K33/1000</f>
        <v>68</v>
      </c>
      <c r="K37" s="61">
        <f>наборка!S33/1000</f>
        <v>88</v>
      </c>
      <c r="L37" s="61">
        <f t="shared" si="6"/>
        <v>538</v>
      </c>
      <c r="M37" s="61">
        <f t="shared" si="7"/>
        <v>568</v>
      </c>
      <c r="N37" s="61">
        <f t="shared" si="8"/>
        <v>588</v>
      </c>
    </row>
    <row r="38" spans="1:14" ht="30.75">
      <c r="A38" s="26" t="s">
        <v>46</v>
      </c>
      <c r="B38" s="42" t="s">
        <v>45</v>
      </c>
      <c r="C38" s="2"/>
      <c r="D38" s="2"/>
      <c r="E38" s="2"/>
      <c r="F38" s="66"/>
      <c r="G38" s="66"/>
      <c r="H38" s="66"/>
      <c r="I38" s="61">
        <f>наборка!C34/1000</f>
        <v>0</v>
      </c>
      <c r="J38" s="61">
        <f>наборка!K34/1000</f>
        <v>0</v>
      </c>
      <c r="K38" s="61">
        <f>наборка!S34/1000</f>
        <v>0</v>
      </c>
      <c r="L38" s="61">
        <f t="shared" si="6"/>
        <v>0</v>
      </c>
      <c r="M38" s="61">
        <f t="shared" si="7"/>
        <v>0</v>
      </c>
      <c r="N38" s="61">
        <f t="shared" si="8"/>
        <v>0</v>
      </c>
    </row>
    <row r="39" spans="1:14" ht="46.5">
      <c r="A39" s="26" t="s">
        <v>47</v>
      </c>
      <c r="B39" s="42" t="s">
        <v>58</v>
      </c>
      <c r="C39" s="2"/>
      <c r="D39" s="2"/>
      <c r="E39" s="2"/>
      <c r="F39" s="67"/>
      <c r="G39" s="66"/>
      <c r="H39" s="66"/>
      <c r="I39" s="61">
        <f>наборка!C35/1000</f>
        <v>0</v>
      </c>
      <c r="J39" s="61">
        <f>наборка!K35/1000</f>
        <v>0</v>
      </c>
      <c r="K39" s="61">
        <f>наборка!S35/1000</f>
        <v>0</v>
      </c>
      <c r="L39" s="61">
        <f t="shared" si="6"/>
        <v>0</v>
      </c>
      <c r="M39" s="61">
        <f t="shared" si="7"/>
        <v>0</v>
      </c>
      <c r="N39" s="61">
        <f t="shared" si="8"/>
        <v>0</v>
      </c>
    </row>
    <row r="40" spans="1:14" ht="93">
      <c r="A40" s="26" t="s">
        <v>48</v>
      </c>
      <c r="B40" s="42" t="s">
        <v>59</v>
      </c>
      <c r="C40" s="2"/>
      <c r="D40" s="2"/>
      <c r="E40" s="2"/>
      <c r="F40" s="67">
        <v>11648</v>
      </c>
      <c r="G40" s="67">
        <v>10090</v>
      </c>
      <c r="H40" s="67">
        <v>9484</v>
      </c>
      <c r="I40" s="61">
        <f>наборка!C36/1000</f>
        <v>0</v>
      </c>
      <c r="J40" s="61">
        <f>наборка!K36/1000</f>
        <v>0</v>
      </c>
      <c r="K40" s="61">
        <f>наборка!S36/1000</f>
        <v>0</v>
      </c>
      <c r="L40" s="61">
        <f t="shared" si="6"/>
        <v>11648</v>
      </c>
      <c r="M40" s="61">
        <f t="shared" si="7"/>
        <v>10090</v>
      </c>
      <c r="N40" s="61">
        <f t="shared" si="8"/>
        <v>9484</v>
      </c>
    </row>
    <row r="41" spans="1:14" ht="30.75">
      <c r="A41" s="26" t="s">
        <v>37</v>
      </c>
      <c r="B41" s="2" t="s">
        <v>79</v>
      </c>
      <c r="C41" s="2"/>
      <c r="D41" s="2"/>
      <c r="E41" s="2"/>
      <c r="F41" s="66"/>
      <c r="G41" s="67">
        <v>2700</v>
      </c>
      <c r="H41" s="67">
        <v>5400</v>
      </c>
      <c r="I41" s="61">
        <f>наборка!C37/1000</f>
        <v>0</v>
      </c>
      <c r="J41" s="61">
        <f>наборка!K37/1000</f>
        <v>731</v>
      </c>
      <c r="K41" s="61">
        <f>наборка!S37/1000</f>
        <v>1476.83</v>
      </c>
      <c r="L41" s="61">
        <f t="shared" si="6"/>
        <v>0</v>
      </c>
      <c r="M41" s="61">
        <f t="shared" si="7"/>
        <v>3431</v>
      </c>
      <c r="N41" s="61">
        <f t="shared" si="8"/>
        <v>6876.83</v>
      </c>
    </row>
    <row r="42" spans="1:14" ht="15">
      <c r="A42" s="26"/>
      <c r="B42" s="29"/>
      <c r="C42" s="2"/>
      <c r="D42" s="2"/>
      <c r="E42" s="2"/>
      <c r="F42" s="67"/>
      <c r="G42" s="67"/>
      <c r="H42" s="67"/>
      <c r="I42" s="61"/>
      <c r="J42" s="61"/>
      <c r="K42" s="61">
        <f>наборка!S38/1000</f>
        <v>0</v>
      </c>
      <c r="L42" s="1"/>
      <c r="M42" s="1"/>
      <c r="N42" s="1"/>
    </row>
    <row r="43" spans="1:14" ht="15">
      <c r="A43" s="85" t="s">
        <v>10</v>
      </c>
      <c r="B43" s="85"/>
      <c r="C43" s="39"/>
      <c r="D43" s="40"/>
      <c r="E43" s="40"/>
      <c r="F43" s="52">
        <f>SUM(F27:F42)</f>
        <v>244500</v>
      </c>
      <c r="G43" s="52">
        <f aca="true" t="shared" si="9" ref="G43:N43">SUM(G27:G42)</f>
        <v>239696</v>
      </c>
      <c r="H43" s="52">
        <f t="shared" si="9"/>
        <v>240071</v>
      </c>
      <c r="I43" s="53">
        <f>SUM(I27:I42)</f>
        <v>30023.602000000003</v>
      </c>
      <c r="J43" s="53">
        <f t="shared" si="9"/>
        <v>29162.023999999998</v>
      </c>
      <c r="K43" s="53">
        <f>SUM(K27:K42)</f>
        <v>29498.826</v>
      </c>
      <c r="L43" s="53">
        <f t="shared" si="9"/>
        <v>274523.602</v>
      </c>
      <c r="M43" s="41">
        <f t="shared" si="9"/>
        <v>268858.024</v>
      </c>
      <c r="N43" s="41">
        <f t="shared" si="9"/>
        <v>269569.826</v>
      </c>
    </row>
    <row r="44" spans="1:14" ht="15">
      <c r="A44" s="86" t="s">
        <v>41</v>
      </c>
      <c r="B44" s="87"/>
      <c r="C44" s="27"/>
      <c r="D44" s="20"/>
      <c r="E44" s="20"/>
      <c r="F44" s="30">
        <f>F25-F43</f>
        <v>-1000</v>
      </c>
      <c r="G44" s="30">
        <f>G25-G43</f>
        <v>0</v>
      </c>
      <c r="H44" s="30">
        <f>H25-H43</f>
        <v>1</v>
      </c>
      <c r="I44" s="30">
        <f aca="true" t="shared" si="10" ref="I44:N44">I25-I43</f>
        <v>-150.00000000000364</v>
      </c>
      <c r="J44" s="30">
        <f t="shared" si="10"/>
        <v>0</v>
      </c>
      <c r="K44" s="30">
        <f t="shared" si="10"/>
        <v>0</v>
      </c>
      <c r="L44" s="30">
        <f t="shared" si="10"/>
        <v>-13306.602000000014</v>
      </c>
      <c r="M44" s="30">
        <f t="shared" si="10"/>
        <v>-10607.023999999976</v>
      </c>
      <c r="N44" s="30">
        <f t="shared" si="10"/>
        <v>-9980.826000000001</v>
      </c>
    </row>
    <row r="45" spans="1:14" ht="16.5" customHeight="1">
      <c r="A45" s="101" t="s">
        <v>38</v>
      </c>
      <c r="B45" s="102"/>
      <c r="C45" s="103"/>
      <c r="D45" s="21"/>
      <c r="E45" s="21"/>
      <c r="F45" s="22"/>
      <c r="G45" s="22" t="s">
        <v>50</v>
      </c>
      <c r="H45" s="22" t="s">
        <v>50</v>
      </c>
      <c r="I45" s="22">
        <f>I44-I46</f>
        <v>-150.00000000000364</v>
      </c>
      <c r="J45" s="22">
        <f>J44-J46</f>
        <v>0</v>
      </c>
      <c r="K45" s="22">
        <f>K44-K46</f>
        <v>0</v>
      </c>
      <c r="L45" s="22" t="s">
        <v>50</v>
      </c>
      <c r="M45" s="22" t="s">
        <v>50</v>
      </c>
      <c r="N45" s="22" t="s">
        <v>50</v>
      </c>
    </row>
    <row r="46" spans="1:14" ht="16.5" customHeight="1">
      <c r="A46" s="98" t="s">
        <v>39</v>
      </c>
      <c r="B46" s="102"/>
      <c r="C46" s="103"/>
      <c r="D46" s="21"/>
      <c r="E46" s="21"/>
      <c r="F46" s="22" t="s">
        <v>50</v>
      </c>
      <c r="G46" s="22" t="s">
        <v>50</v>
      </c>
      <c r="H46" s="22" t="s">
        <v>50</v>
      </c>
      <c r="I46" s="22"/>
      <c r="J46" s="22"/>
      <c r="K46" s="22"/>
      <c r="L46" s="22" t="s">
        <v>50</v>
      </c>
      <c r="M46" s="22" t="s">
        <v>50</v>
      </c>
      <c r="N46" s="22" t="s">
        <v>50</v>
      </c>
    </row>
    <row r="47" spans="1:14" ht="18.75" customHeight="1">
      <c r="A47" s="98" t="s">
        <v>40</v>
      </c>
      <c r="B47" s="99"/>
      <c r="C47" s="100"/>
      <c r="D47" s="21"/>
      <c r="E47" s="21"/>
      <c r="F47" s="22" t="s">
        <v>50</v>
      </c>
      <c r="G47" s="22" t="s">
        <v>50</v>
      </c>
      <c r="H47" s="22" t="s">
        <v>50</v>
      </c>
      <c r="I47" s="22" t="s">
        <v>50</v>
      </c>
      <c r="J47" s="22" t="s">
        <v>50</v>
      </c>
      <c r="K47" s="22" t="s">
        <v>50</v>
      </c>
      <c r="L47" s="22" t="s">
        <v>50</v>
      </c>
      <c r="M47" s="22" t="s">
        <v>50</v>
      </c>
      <c r="N47" s="22" t="s">
        <v>50</v>
      </c>
    </row>
    <row r="48" ht="15">
      <c r="G48" s="14"/>
    </row>
    <row r="49" spans="1:14" ht="18">
      <c r="A49" s="96"/>
      <c r="B49" s="97"/>
      <c r="G49" s="12"/>
      <c r="I49" s="43"/>
      <c r="J49" s="43"/>
      <c r="K49" s="43"/>
      <c r="L49" s="43"/>
      <c r="M49" s="43"/>
      <c r="N49" s="43"/>
    </row>
  </sheetData>
  <sheetProtection/>
  <mergeCells count="15">
    <mergeCell ref="A49:B49"/>
    <mergeCell ref="A47:C47"/>
    <mergeCell ref="A45:C45"/>
    <mergeCell ref="A46:C46"/>
    <mergeCell ref="F5:H5"/>
    <mergeCell ref="A5:A6"/>
    <mergeCell ref="B5:B6"/>
    <mergeCell ref="A1:N3"/>
    <mergeCell ref="L5:N5"/>
    <mergeCell ref="I5:K5"/>
    <mergeCell ref="M4:N4"/>
    <mergeCell ref="A25:B25"/>
    <mergeCell ref="A43:B43"/>
    <mergeCell ref="A44:B44"/>
    <mergeCell ref="A26:N26"/>
  </mergeCells>
  <printOptions/>
  <pageMargins left="0.2755905511811024" right="0.15748031496062992" top="0.2362204724409449" bottom="0.36" header="0.2755905511811024" footer="0.15748031496062992"/>
  <pageSetup horizontalDpi="600" verticalDpi="600" orientation="landscape" paperSize="9" scale="6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F26" sqref="F26"/>
    </sheetView>
  </sheetViews>
  <sheetFormatPr defaultColWidth="9.00390625" defaultRowHeight="12.75"/>
  <cols>
    <col min="1" max="1" width="26.50390625" style="4" customWidth="1"/>
    <col min="2" max="2" width="36.625" style="4" customWidth="1"/>
    <col min="3" max="3" width="19.125" style="4" hidden="1" customWidth="1"/>
    <col min="4" max="4" width="17.625" style="4" hidden="1" customWidth="1"/>
    <col min="5" max="5" width="7.50390625" style="4" hidden="1" customWidth="1"/>
    <col min="6" max="8" width="18.00390625" style="4" bestFit="1" customWidth="1"/>
  </cols>
  <sheetData>
    <row r="1" spans="1:8" ht="12.75">
      <c r="A1" s="93" t="s">
        <v>91</v>
      </c>
      <c r="B1" s="93"/>
      <c r="C1" s="93"/>
      <c r="D1" s="93"/>
      <c r="E1" s="93"/>
      <c r="F1" s="93"/>
      <c r="G1" s="93"/>
      <c r="H1" s="93"/>
    </row>
    <row r="2" spans="1:8" ht="12.75">
      <c r="A2" s="93"/>
      <c r="B2" s="93"/>
      <c r="C2" s="93"/>
      <c r="D2" s="93"/>
      <c r="E2" s="93"/>
      <c r="F2" s="93"/>
      <c r="G2" s="93"/>
      <c r="H2" s="93"/>
    </row>
    <row r="3" spans="1:8" ht="12.75">
      <c r="A3" s="93"/>
      <c r="B3" s="93"/>
      <c r="C3" s="93"/>
      <c r="D3" s="93"/>
      <c r="E3" s="93"/>
      <c r="F3" s="93"/>
      <c r="G3" s="93"/>
      <c r="H3" s="93"/>
    </row>
    <row r="4" spans="2:7" ht="15">
      <c r="B4" s="5"/>
      <c r="C4" s="6"/>
      <c r="G4" s="4" t="s">
        <v>88</v>
      </c>
    </row>
    <row r="5" spans="1:8" ht="31.5" customHeight="1">
      <c r="A5" s="91" t="s">
        <v>31</v>
      </c>
      <c r="B5" s="91" t="s">
        <v>30</v>
      </c>
      <c r="C5" s="23" t="s">
        <v>5</v>
      </c>
      <c r="D5" s="2"/>
      <c r="E5" s="2"/>
      <c r="F5" s="89" t="s">
        <v>78</v>
      </c>
      <c r="G5" s="90"/>
      <c r="H5" s="90"/>
    </row>
    <row r="6" spans="1:8" ht="15">
      <c r="A6" s="92"/>
      <c r="B6" s="92"/>
      <c r="C6" s="23"/>
      <c r="D6" s="2"/>
      <c r="E6" s="2"/>
      <c r="F6" s="23" t="s">
        <v>87</v>
      </c>
      <c r="G6" s="23"/>
      <c r="H6" s="23"/>
    </row>
    <row r="7" spans="1:8" ht="15">
      <c r="A7" s="24">
        <v>1</v>
      </c>
      <c r="B7" s="24">
        <v>2</v>
      </c>
      <c r="C7" s="24"/>
      <c r="D7" s="3"/>
      <c r="E7" s="3"/>
      <c r="F7" s="24">
        <v>6</v>
      </c>
      <c r="G7" s="24">
        <v>7</v>
      </c>
      <c r="H7" s="24">
        <v>8</v>
      </c>
    </row>
    <row r="8" spans="1:8" ht="30.75">
      <c r="A8" s="15" t="s">
        <v>6</v>
      </c>
      <c r="B8" s="15" t="s">
        <v>75</v>
      </c>
      <c r="C8" s="16" t="e">
        <f>C9+C10+C11+C12+C13+#REF!</f>
        <v>#REF!</v>
      </c>
      <c r="D8" s="17"/>
      <c r="E8" s="15"/>
      <c r="F8" s="62">
        <f>SUM(F9:F22)</f>
        <v>172000</v>
      </c>
      <c r="G8" s="62">
        <f>SUM(G9:G22)</f>
        <v>0</v>
      </c>
      <c r="H8" s="62">
        <f>SUM(H9:H22)</f>
        <v>0</v>
      </c>
    </row>
    <row r="9" spans="1:8" ht="15">
      <c r="A9" s="32" t="s">
        <v>61</v>
      </c>
      <c r="B9" s="31" t="s">
        <v>51</v>
      </c>
      <c r="C9" s="7" t="e">
        <f>#REF!+#REF!+#REF!</f>
        <v>#REF!</v>
      </c>
      <c r="D9" s="2"/>
      <c r="E9" s="2"/>
      <c r="F9" s="63">
        <v>4000</v>
      </c>
      <c r="G9" s="63"/>
      <c r="H9" s="63"/>
    </row>
    <row r="10" spans="1:8" ht="62.25">
      <c r="A10" s="32" t="s">
        <v>62</v>
      </c>
      <c r="B10" s="31" t="s">
        <v>52</v>
      </c>
      <c r="C10" s="7" t="e">
        <f>#REF!+#REF!+#REF!</f>
        <v>#REF!</v>
      </c>
      <c r="D10" s="2"/>
      <c r="E10" s="2"/>
      <c r="F10" s="63"/>
      <c r="G10" s="63"/>
      <c r="H10" s="63"/>
    </row>
    <row r="11" spans="1:8" ht="30.75">
      <c r="A11" s="32" t="s">
        <v>63</v>
      </c>
      <c r="B11" s="31" t="s">
        <v>53</v>
      </c>
      <c r="C11" s="7" t="e">
        <f>#REF!+#REF!+#REF!</f>
        <v>#REF!</v>
      </c>
      <c r="D11" s="9"/>
      <c r="E11" s="3"/>
      <c r="F11" s="63">
        <v>2000</v>
      </c>
      <c r="G11" s="63"/>
      <c r="H11" s="63"/>
    </row>
    <row r="12" spans="1:8" ht="15">
      <c r="A12" s="32" t="s">
        <v>64</v>
      </c>
      <c r="B12" s="31" t="s">
        <v>54</v>
      </c>
      <c r="C12" s="7" t="e">
        <f>#REF!</f>
        <v>#REF!</v>
      </c>
      <c r="D12" s="2"/>
      <c r="E12" s="2"/>
      <c r="F12" s="63">
        <v>166000</v>
      </c>
      <c r="G12" s="63"/>
      <c r="H12" s="63"/>
    </row>
    <row r="13" spans="1:8" ht="46.5">
      <c r="A13" s="32" t="s">
        <v>65</v>
      </c>
      <c r="B13" s="31" t="s">
        <v>55</v>
      </c>
      <c r="C13" s="7" t="e">
        <f>#REF!+#REF!+#REF!+#REF!+#REF!+#REF!</f>
        <v>#REF!</v>
      </c>
      <c r="D13" s="2"/>
      <c r="E13" s="2"/>
      <c r="F13" s="63"/>
      <c r="G13" s="63"/>
      <c r="H13" s="63"/>
    </row>
    <row r="14" spans="1:8" ht="15">
      <c r="A14" s="32" t="s">
        <v>66</v>
      </c>
      <c r="B14" s="31" t="s">
        <v>42</v>
      </c>
      <c r="C14" s="7"/>
      <c r="D14" s="2"/>
      <c r="E14" s="2"/>
      <c r="F14" s="63"/>
      <c r="G14" s="63"/>
      <c r="H14" s="63"/>
    </row>
    <row r="15" spans="1:8" ht="78">
      <c r="A15" s="32" t="s">
        <v>67</v>
      </c>
      <c r="B15" s="31" t="s">
        <v>34</v>
      </c>
      <c r="C15" s="7"/>
      <c r="D15" s="2"/>
      <c r="E15" s="2"/>
      <c r="F15" s="63"/>
      <c r="G15" s="63"/>
      <c r="H15" s="63"/>
    </row>
    <row r="16" spans="1:8" ht="78">
      <c r="A16" s="32" t="s">
        <v>68</v>
      </c>
      <c r="B16" s="31" t="s">
        <v>56</v>
      </c>
      <c r="C16" s="7"/>
      <c r="D16" s="2"/>
      <c r="E16" s="2"/>
      <c r="F16" s="63"/>
      <c r="G16" s="63"/>
      <c r="H16" s="63"/>
    </row>
    <row r="17" spans="1:8" ht="30.75">
      <c r="A17" s="32" t="s">
        <v>69</v>
      </c>
      <c r="B17" s="31" t="s">
        <v>7</v>
      </c>
      <c r="C17" s="7"/>
      <c r="D17" s="2"/>
      <c r="E17" s="2"/>
      <c r="F17" s="63"/>
      <c r="G17" s="63"/>
      <c r="H17" s="63"/>
    </row>
    <row r="18" spans="1:8" ht="62.25">
      <c r="A18" s="32" t="s">
        <v>70</v>
      </c>
      <c r="B18" s="31" t="s">
        <v>0</v>
      </c>
      <c r="C18" s="7"/>
      <c r="D18" s="3"/>
      <c r="E18" s="3"/>
      <c r="F18" s="63"/>
      <c r="G18" s="63"/>
      <c r="H18" s="63"/>
    </row>
    <row r="19" spans="1:8" ht="46.5">
      <c r="A19" s="32" t="s">
        <v>71</v>
      </c>
      <c r="B19" s="31" t="s">
        <v>8</v>
      </c>
      <c r="C19" s="7"/>
      <c r="D19" s="3"/>
      <c r="E19" s="3"/>
      <c r="F19" s="63"/>
      <c r="G19" s="63"/>
      <c r="H19" s="63"/>
    </row>
    <row r="20" spans="1:8" ht="30.75">
      <c r="A20" s="32" t="s">
        <v>72</v>
      </c>
      <c r="B20" s="31" t="s">
        <v>4</v>
      </c>
      <c r="C20" s="7" t="e">
        <f>#REF!+#REF!</f>
        <v>#REF!</v>
      </c>
      <c r="D20" s="2"/>
      <c r="E20" s="2"/>
      <c r="F20" s="63"/>
      <c r="G20" s="63"/>
      <c r="H20" s="63"/>
    </row>
    <row r="21" spans="1:8" ht="30.75">
      <c r="A21" s="32" t="s">
        <v>73</v>
      </c>
      <c r="B21" s="31" t="s">
        <v>9</v>
      </c>
      <c r="C21" s="7"/>
      <c r="D21" s="2"/>
      <c r="E21" s="2"/>
      <c r="F21" s="63"/>
      <c r="G21" s="63"/>
      <c r="H21" s="63"/>
    </row>
    <row r="22" spans="1:8" ht="30.75">
      <c r="A22" s="32" t="s">
        <v>74</v>
      </c>
      <c r="B22" s="31" t="s">
        <v>35</v>
      </c>
      <c r="C22" s="7"/>
      <c r="D22" s="3"/>
      <c r="E22" s="3"/>
      <c r="F22" s="63"/>
      <c r="G22" s="63"/>
      <c r="H22" s="63"/>
    </row>
    <row r="23" spans="1:8" ht="30.75">
      <c r="A23" s="34" t="s">
        <v>60</v>
      </c>
      <c r="B23" s="35" t="s">
        <v>1</v>
      </c>
      <c r="C23" s="36">
        <v>3926279</v>
      </c>
      <c r="D23" s="19"/>
      <c r="E23" s="19"/>
      <c r="F23" s="69">
        <v>424151</v>
      </c>
      <c r="G23" s="69"/>
      <c r="H23" s="69"/>
    </row>
    <row r="24" spans="1:8" ht="15">
      <c r="A24" s="83" t="s">
        <v>2</v>
      </c>
      <c r="B24" s="84"/>
      <c r="C24" s="37"/>
      <c r="D24" s="37"/>
      <c r="E24" s="37"/>
      <c r="F24" s="70">
        <f>F23+F8</f>
        <v>596151</v>
      </c>
      <c r="G24" s="70">
        <f>G23+G8</f>
        <v>0</v>
      </c>
      <c r="H24" s="70">
        <f>H23+H8</f>
        <v>0</v>
      </c>
    </row>
    <row r="25" spans="1:8" ht="15">
      <c r="A25" s="88" t="s">
        <v>3</v>
      </c>
      <c r="B25" s="88"/>
      <c r="C25" s="88"/>
      <c r="D25" s="88"/>
      <c r="E25" s="88"/>
      <c r="F25" s="88"/>
      <c r="G25" s="88"/>
      <c r="H25" s="88"/>
    </row>
    <row r="26" spans="1:8" ht="30.75">
      <c r="A26" s="26" t="s">
        <v>19</v>
      </c>
      <c r="B26" s="42" t="s">
        <v>11</v>
      </c>
      <c r="C26" s="2"/>
      <c r="D26" s="2"/>
      <c r="E26" s="2"/>
      <c r="F26" s="61">
        <v>346000</v>
      </c>
      <c r="G26" s="61"/>
      <c r="H26" s="61"/>
    </row>
    <row r="27" spans="1:8" ht="15">
      <c r="A27" s="26" t="s">
        <v>20</v>
      </c>
      <c r="B27" s="42" t="s">
        <v>12</v>
      </c>
      <c r="C27" s="2"/>
      <c r="D27" s="2"/>
      <c r="E27" s="2"/>
      <c r="F27" s="61">
        <v>60971</v>
      </c>
      <c r="G27" s="61"/>
      <c r="H27" s="61"/>
    </row>
    <row r="28" spans="1:8" ht="62.25">
      <c r="A28" s="26" t="s">
        <v>21</v>
      </c>
      <c r="B28" s="42" t="s">
        <v>13</v>
      </c>
      <c r="C28" s="2"/>
      <c r="D28" s="2"/>
      <c r="E28" s="2"/>
      <c r="F28" s="61">
        <v>1000</v>
      </c>
      <c r="G28" s="61"/>
      <c r="H28" s="61"/>
    </row>
    <row r="29" spans="1:8" ht="15">
      <c r="A29" s="26" t="s">
        <v>22</v>
      </c>
      <c r="B29" s="42" t="s">
        <v>14</v>
      </c>
      <c r="C29" s="2"/>
      <c r="D29" s="2"/>
      <c r="E29" s="2"/>
      <c r="F29" s="61"/>
      <c r="G29" s="61"/>
      <c r="H29" s="61"/>
    </row>
    <row r="30" spans="1:8" ht="30.75">
      <c r="A30" s="26" t="s">
        <v>23</v>
      </c>
      <c r="B30" s="42" t="s">
        <v>15</v>
      </c>
      <c r="C30" s="2"/>
      <c r="D30" s="2"/>
      <c r="E30" s="2"/>
      <c r="F30" s="61">
        <v>5000</v>
      </c>
      <c r="G30" s="61"/>
      <c r="H30" s="61"/>
    </row>
    <row r="31" spans="1:8" ht="15">
      <c r="A31" s="26" t="s">
        <v>24</v>
      </c>
      <c r="B31" s="42" t="s">
        <v>16</v>
      </c>
      <c r="C31" s="2"/>
      <c r="D31" s="2"/>
      <c r="E31" s="2"/>
      <c r="F31" s="61"/>
      <c r="G31" s="61"/>
      <c r="H31" s="61"/>
    </row>
    <row r="32" spans="1:8" ht="15">
      <c r="A32" s="26" t="s">
        <v>25</v>
      </c>
      <c r="B32" s="42" t="s">
        <v>17</v>
      </c>
      <c r="C32" s="2"/>
      <c r="D32" s="2"/>
      <c r="E32" s="2"/>
      <c r="F32" s="61"/>
      <c r="G32" s="61"/>
      <c r="H32" s="61"/>
    </row>
    <row r="33" spans="1:8" ht="15">
      <c r="A33" s="26" t="s">
        <v>26</v>
      </c>
      <c r="B33" s="42" t="s">
        <v>57</v>
      </c>
      <c r="C33" s="2"/>
      <c r="D33" s="2"/>
      <c r="E33" s="2"/>
      <c r="F33" s="61">
        <v>183180</v>
      </c>
      <c r="G33" s="61"/>
      <c r="H33" s="61"/>
    </row>
    <row r="34" spans="1:8" ht="15">
      <c r="A34" s="26" t="s">
        <v>27</v>
      </c>
      <c r="B34" s="42" t="s">
        <v>43</v>
      </c>
      <c r="C34" s="2"/>
      <c r="D34" s="2"/>
      <c r="E34" s="2"/>
      <c r="F34" s="61"/>
      <c r="G34" s="61"/>
      <c r="H34" s="61"/>
    </row>
    <row r="35" spans="1:8" ht="15">
      <c r="A35" s="26" t="s">
        <v>28</v>
      </c>
      <c r="B35" s="42" t="s">
        <v>18</v>
      </c>
      <c r="C35" s="2"/>
      <c r="D35" s="2"/>
      <c r="E35" s="2"/>
      <c r="F35" s="61"/>
      <c r="G35" s="61"/>
      <c r="H35" s="61"/>
    </row>
    <row r="36" spans="1:8" ht="30.75">
      <c r="A36" s="26" t="s">
        <v>29</v>
      </c>
      <c r="B36" s="42" t="s">
        <v>44</v>
      </c>
      <c r="C36" s="2"/>
      <c r="D36" s="2"/>
      <c r="E36" s="2"/>
      <c r="F36" s="61"/>
      <c r="G36" s="61"/>
      <c r="H36" s="61"/>
    </row>
    <row r="37" spans="1:8" ht="30.75">
      <c r="A37" s="26" t="s">
        <v>46</v>
      </c>
      <c r="B37" s="42" t="s">
        <v>45</v>
      </c>
      <c r="C37" s="2"/>
      <c r="D37" s="2"/>
      <c r="E37" s="2"/>
      <c r="F37" s="61"/>
      <c r="G37" s="61"/>
      <c r="H37" s="61"/>
    </row>
    <row r="38" spans="1:8" ht="46.5">
      <c r="A38" s="26" t="s">
        <v>47</v>
      </c>
      <c r="B38" s="42" t="s">
        <v>58</v>
      </c>
      <c r="C38" s="2"/>
      <c r="D38" s="2"/>
      <c r="E38" s="2"/>
      <c r="F38" s="61"/>
      <c r="G38" s="61"/>
      <c r="H38" s="61"/>
    </row>
    <row r="39" spans="1:8" ht="93">
      <c r="A39" s="26" t="s">
        <v>48</v>
      </c>
      <c r="B39" s="42" t="s">
        <v>59</v>
      </c>
      <c r="C39" s="2"/>
      <c r="D39" s="2"/>
      <c r="E39" s="2"/>
      <c r="F39" s="61"/>
      <c r="G39" s="61"/>
      <c r="H39" s="61"/>
    </row>
    <row r="40" spans="1:8" ht="30.75">
      <c r="A40" s="26" t="s">
        <v>37</v>
      </c>
      <c r="B40" s="2" t="s">
        <v>79</v>
      </c>
      <c r="C40" s="2"/>
      <c r="D40" s="2"/>
      <c r="E40" s="2"/>
      <c r="F40" s="61"/>
      <c r="G40" s="61"/>
      <c r="H40" s="61"/>
    </row>
    <row r="41" spans="1:8" ht="15">
      <c r="A41" s="26"/>
      <c r="B41" s="29"/>
      <c r="C41" s="2"/>
      <c r="D41" s="2"/>
      <c r="E41" s="2"/>
      <c r="F41" s="61"/>
      <c r="G41" s="61"/>
      <c r="H41" s="61"/>
    </row>
    <row r="42" spans="1:8" ht="15">
      <c r="A42" s="85" t="s">
        <v>10</v>
      </c>
      <c r="B42" s="85"/>
      <c r="C42" s="39"/>
      <c r="D42" s="40"/>
      <c r="E42" s="40"/>
      <c r="F42" s="53">
        <f>SUM(F26:F41)</f>
        <v>596151</v>
      </c>
      <c r="G42" s="53">
        <f>SUM(G26:G41)</f>
        <v>0</v>
      </c>
      <c r="H42" s="53">
        <f>SUM(H26:H41)</f>
        <v>0</v>
      </c>
    </row>
    <row r="43" spans="1:8" ht="15">
      <c r="A43" s="86" t="s">
        <v>41</v>
      </c>
      <c r="B43" s="87"/>
      <c r="C43" s="27"/>
      <c r="D43" s="20"/>
      <c r="E43" s="20"/>
      <c r="F43" s="30">
        <f>F24-F42</f>
        <v>0</v>
      </c>
      <c r="G43" s="30">
        <f>G24-G42</f>
        <v>0</v>
      </c>
      <c r="H43" s="30">
        <f>H24-H42</f>
        <v>0</v>
      </c>
    </row>
    <row r="44" spans="1:8" ht="17.25">
      <c r="A44" s="101" t="s">
        <v>38</v>
      </c>
      <c r="B44" s="102"/>
      <c r="C44" s="103"/>
      <c r="D44" s="21"/>
      <c r="E44" s="21"/>
      <c r="F44" s="22">
        <f>F43-F45</f>
        <v>0</v>
      </c>
      <c r="G44" s="22">
        <f>G43-G45</f>
        <v>0</v>
      </c>
      <c r="H44" s="22">
        <f>H43-H45</f>
        <v>0</v>
      </c>
    </row>
    <row r="45" spans="1:8" ht="17.25">
      <c r="A45" s="98" t="s">
        <v>39</v>
      </c>
      <c r="B45" s="102"/>
      <c r="C45" s="103"/>
      <c r="D45" s="21"/>
      <c r="E45" s="21"/>
      <c r="F45" s="22"/>
      <c r="G45" s="22"/>
      <c r="H45" s="22"/>
    </row>
    <row r="46" spans="1:8" ht="15">
      <c r="A46" s="98" t="s">
        <v>40</v>
      </c>
      <c r="B46" s="99"/>
      <c r="C46" s="100"/>
      <c r="D46" s="21"/>
      <c r="E46" s="21"/>
      <c r="F46" s="22" t="s">
        <v>50</v>
      </c>
      <c r="G46" s="22" t="s">
        <v>50</v>
      </c>
      <c r="H46" s="22" t="s">
        <v>50</v>
      </c>
    </row>
    <row r="48" spans="1:8" ht="18">
      <c r="A48" s="96"/>
      <c r="B48" s="97"/>
      <c r="F48" s="43"/>
      <c r="G48" s="43"/>
      <c r="H48" s="43"/>
    </row>
  </sheetData>
  <mergeCells count="12">
    <mergeCell ref="A1:H3"/>
    <mergeCell ref="A5:A6"/>
    <mergeCell ref="B5:B6"/>
    <mergeCell ref="F5:H5"/>
    <mergeCell ref="A24:B24"/>
    <mergeCell ref="A25:H25"/>
    <mergeCell ref="A42:B42"/>
    <mergeCell ref="A43:B43"/>
    <mergeCell ref="A44:C44"/>
    <mergeCell ref="A45:C45"/>
    <mergeCell ref="A46:C46"/>
    <mergeCell ref="A48:B4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7"/>
  <sheetViews>
    <sheetView workbookViewId="0" topLeftCell="A1">
      <pane xSplit="2" ySplit="3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Z28" sqref="Z28"/>
    </sheetView>
  </sheetViews>
  <sheetFormatPr defaultColWidth="9.00390625" defaultRowHeight="12.75"/>
  <cols>
    <col min="1" max="1" width="26.50390625" style="4" customWidth="1"/>
    <col min="2" max="2" width="36.625" style="4" customWidth="1"/>
    <col min="3" max="3" width="16.625" style="4" customWidth="1"/>
    <col min="4" max="4" width="16.875" style="4" customWidth="1"/>
    <col min="5" max="9" width="14.875" style="4" customWidth="1"/>
    <col min="10" max="10" width="15.375" style="4" customWidth="1"/>
    <col min="11" max="11" width="18.125" style="4" customWidth="1"/>
    <col min="12" max="17" width="15.375" style="4" customWidth="1"/>
    <col min="18" max="18" width="16.875" style="4" customWidth="1"/>
    <col min="19" max="19" width="15.375" style="4" customWidth="1"/>
    <col min="20" max="20" width="16.875" style="0" customWidth="1"/>
    <col min="21" max="22" width="13.50390625" style="0" customWidth="1"/>
    <col min="23" max="23" width="13.875" style="0" customWidth="1"/>
    <col min="24" max="24" width="14.125" style="0" customWidth="1"/>
    <col min="25" max="25" width="15.625" style="0" customWidth="1"/>
    <col min="26" max="26" width="20.125" style="0" customWidth="1"/>
  </cols>
  <sheetData>
    <row r="1" spans="1:19" ht="31.5" customHeight="1">
      <c r="A1" s="91" t="s">
        <v>31</v>
      </c>
      <c r="B1" s="91" t="s">
        <v>30</v>
      </c>
      <c r="C1" s="89" t="s">
        <v>78</v>
      </c>
      <c r="D1" s="89"/>
      <c r="E1" s="89"/>
      <c r="F1" s="89"/>
      <c r="G1" s="89"/>
      <c r="H1" s="89"/>
      <c r="I1" s="89"/>
      <c r="J1" s="89"/>
      <c r="K1" s="90"/>
      <c r="L1" s="90"/>
      <c r="M1" s="90"/>
      <c r="N1" s="90"/>
      <c r="O1" s="90"/>
      <c r="P1" s="90"/>
      <c r="Q1" s="90"/>
      <c r="R1" s="90"/>
      <c r="S1" s="90"/>
    </row>
    <row r="2" spans="1:26" ht="15">
      <c r="A2" s="92"/>
      <c r="B2" s="92"/>
      <c r="C2" s="23">
        <v>2015</v>
      </c>
      <c r="D2" s="23">
        <v>2015</v>
      </c>
      <c r="E2" s="23">
        <v>2015</v>
      </c>
      <c r="F2" s="23">
        <v>2015</v>
      </c>
      <c r="G2" s="23">
        <v>2015</v>
      </c>
      <c r="H2" s="23">
        <v>2015</v>
      </c>
      <c r="I2" s="23">
        <v>2015</v>
      </c>
      <c r="J2" s="23">
        <v>2015</v>
      </c>
      <c r="K2" s="44">
        <v>2016</v>
      </c>
      <c r="L2" s="23">
        <v>2016</v>
      </c>
      <c r="M2" s="23">
        <v>2016</v>
      </c>
      <c r="N2" s="23">
        <v>2016</v>
      </c>
      <c r="O2" s="23">
        <v>2016</v>
      </c>
      <c r="P2" s="23">
        <v>2016</v>
      </c>
      <c r="Q2" s="23">
        <v>2016</v>
      </c>
      <c r="R2" s="23">
        <v>2016</v>
      </c>
      <c r="S2" s="23">
        <v>2017</v>
      </c>
      <c r="T2" s="23">
        <v>2017</v>
      </c>
      <c r="U2" s="23">
        <v>2017</v>
      </c>
      <c r="V2" s="23">
        <v>2017</v>
      </c>
      <c r="W2" s="23">
        <v>2017</v>
      </c>
      <c r="X2" s="23">
        <v>2017</v>
      </c>
      <c r="Y2" s="23">
        <v>2017</v>
      </c>
      <c r="Z2" s="23">
        <v>2017</v>
      </c>
    </row>
    <row r="3" spans="1:26" ht="15">
      <c r="A3" s="24">
        <v>1</v>
      </c>
      <c r="B3" s="24">
        <v>2</v>
      </c>
      <c r="C3" s="24">
        <v>6</v>
      </c>
      <c r="D3" s="75" t="s">
        <v>80</v>
      </c>
      <c r="E3" s="75" t="s">
        <v>81</v>
      </c>
      <c r="F3" s="72" t="s">
        <v>82</v>
      </c>
      <c r="G3" s="72" t="s">
        <v>83</v>
      </c>
      <c r="H3" s="72" t="s">
        <v>84</v>
      </c>
      <c r="I3" s="72" t="s">
        <v>85</v>
      </c>
      <c r="J3" s="75" t="s">
        <v>86</v>
      </c>
      <c r="K3" s="45">
        <v>7</v>
      </c>
      <c r="L3" s="75" t="s">
        <v>80</v>
      </c>
      <c r="M3" s="75" t="s">
        <v>81</v>
      </c>
      <c r="N3" s="24" t="s">
        <v>82</v>
      </c>
      <c r="O3" s="24" t="s">
        <v>83</v>
      </c>
      <c r="P3" s="75" t="s">
        <v>84</v>
      </c>
      <c r="Q3" s="75" t="s">
        <v>85</v>
      </c>
      <c r="R3" s="75" t="s">
        <v>86</v>
      </c>
      <c r="S3" s="45">
        <v>8</v>
      </c>
      <c r="T3" s="75" t="s">
        <v>80</v>
      </c>
      <c r="U3" s="75" t="s">
        <v>81</v>
      </c>
      <c r="V3" s="24" t="s">
        <v>82</v>
      </c>
      <c r="W3" s="24" t="s">
        <v>83</v>
      </c>
      <c r="X3" s="75" t="s">
        <v>84</v>
      </c>
      <c r="Y3" s="75" t="s">
        <v>85</v>
      </c>
      <c r="Z3" s="75" t="s">
        <v>86</v>
      </c>
    </row>
    <row r="4" spans="1:26" ht="30.75">
      <c r="A4" s="15" t="s">
        <v>6</v>
      </c>
      <c r="B4" s="15" t="s">
        <v>75</v>
      </c>
      <c r="C4" s="59">
        <f aca="true" t="shared" si="0" ref="C4:Z4">SUM(C5:C18)</f>
        <v>17717000</v>
      </c>
      <c r="D4" s="33">
        <f t="shared" si="0"/>
        <v>12281000</v>
      </c>
      <c r="E4" s="33">
        <f t="shared" si="0"/>
        <v>503000</v>
      </c>
      <c r="F4" s="33">
        <f t="shared" si="0"/>
        <v>850000</v>
      </c>
      <c r="G4" s="33">
        <f t="shared" si="0"/>
        <v>621000</v>
      </c>
      <c r="H4" s="33">
        <f t="shared" si="0"/>
        <v>428000</v>
      </c>
      <c r="I4" s="33">
        <f t="shared" si="0"/>
        <v>170000</v>
      </c>
      <c r="J4" s="33">
        <f t="shared" si="0"/>
        <v>2864000</v>
      </c>
      <c r="K4" s="57">
        <f t="shared" si="0"/>
        <v>18555000</v>
      </c>
      <c r="L4" s="33">
        <f t="shared" si="0"/>
        <v>12917000</v>
      </c>
      <c r="M4" s="33">
        <f t="shared" si="0"/>
        <v>497000</v>
      </c>
      <c r="N4" s="33">
        <f t="shared" si="0"/>
        <v>852000</v>
      </c>
      <c r="O4" s="33">
        <f t="shared" si="0"/>
        <v>628000</v>
      </c>
      <c r="P4" s="33">
        <f t="shared" si="0"/>
        <v>430000</v>
      </c>
      <c r="Q4" s="33">
        <f t="shared" si="0"/>
        <v>170000</v>
      </c>
      <c r="R4" s="33">
        <f t="shared" si="0"/>
        <v>3061000</v>
      </c>
      <c r="S4" s="59">
        <f t="shared" si="0"/>
        <v>19517000</v>
      </c>
      <c r="T4" s="33">
        <f t="shared" si="0"/>
        <v>13628000</v>
      </c>
      <c r="U4" s="33">
        <f t="shared" si="0"/>
        <v>501000</v>
      </c>
      <c r="V4" s="33">
        <f t="shared" si="0"/>
        <v>860000</v>
      </c>
      <c r="W4" s="33">
        <f t="shared" si="0"/>
        <v>636000</v>
      </c>
      <c r="X4" s="33">
        <f t="shared" si="0"/>
        <v>436000</v>
      </c>
      <c r="Y4" s="33">
        <f t="shared" si="0"/>
        <v>170000</v>
      </c>
      <c r="Z4" s="33">
        <f t="shared" si="0"/>
        <v>3286000</v>
      </c>
    </row>
    <row r="5" spans="1:26" ht="15">
      <c r="A5" s="32" t="s">
        <v>61</v>
      </c>
      <c r="B5" s="31" t="s">
        <v>51</v>
      </c>
      <c r="C5" s="58">
        <f>SUM(D5:J5)</f>
        <v>7189000</v>
      </c>
      <c r="D5" s="63">
        <v>5418000</v>
      </c>
      <c r="E5" s="77">
        <v>26000</v>
      </c>
      <c r="F5" s="63">
        <v>66000</v>
      </c>
      <c r="G5" s="63">
        <v>58000</v>
      </c>
      <c r="H5" s="63">
        <v>39000</v>
      </c>
      <c r="I5" s="63">
        <v>3000</v>
      </c>
      <c r="J5" s="63">
        <v>1579000</v>
      </c>
      <c r="K5" s="58">
        <f>SUM(L5:R5)</f>
        <v>8021000</v>
      </c>
      <c r="L5" s="63">
        <v>6047000</v>
      </c>
      <c r="M5" s="77">
        <v>29000</v>
      </c>
      <c r="N5" s="63">
        <v>74000</v>
      </c>
      <c r="O5" s="63">
        <v>64000</v>
      </c>
      <c r="P5" s="63">
        <v>43000</v>
      </c>
      <c r="Q5" s="63">
        <v>3000</v>
      </c>
      <c r="R5" s="63">
        <v>1761000</v>
      </c>
      <c r="S5" s="58">
        <f>SUM(T5:Z5)</f>
        <v>8959000</v>
      </c>
      <c r="T5" s="63">
        <v>6754000</v>
      </c>
      <c r="U5" s="77">
        <v>33000</v>
      </c>
      <c r="V5" s="63">
        <v>82000</v>
      </c>
      <c r="W5" s="63">
        <v>72000</v>
      </c>
      <c r="X5" s="63">
        <v>49000</v>
      </c>
      <c r="Y5" s="63">
        <v>3000</v>
      </c>
      <c r="Z5" s="63">
        <v>1966000</v>
      </c>
    </row>
    <row r="6" spans="1:26" ht="62.25">
      <c r="A6" s="32" t="s">
        <v>62</v>
      </c>
      <c r="B6" s="31" t="s">
        <v>52</v>
      </c>
      <c r="C6" s="58">
        <f aca="true" t="shared" si="1" ref="C6:C20">SUM(D6:J6)</f>
        <v>1299000</v>
      </c>
      <c r="D6" s="63">
        <v>1299000</v>
      </c>
      <c r="E6" s="77"/>
      <c r="F6" s="63"/>
      <c r="G6" s="63"/>
      <c r="H6" s="63"/>
      <c r="I6" s="63">
        <v>0</v>
      </c>
      <c r="J6" s="63"/>
      <c r="K6" s="58">
        <f aca="true" t="shared" si="2" ref="K6:K20">SUM(L6:R6)</f>
        <v>1299000</v>
      </c>
      <c r="L6" s="63">
        <v>1299000</v>
      </c>
      <c r="M6" s="77"/>
      <c r="N6" s="63"/>
      <c r="O6" s="63"/>
      <c r="P6" s="63"/>
      <c r="Q6" s="63">
        <v>0</v>
      </c>
      <c r="R6" s="63"/>
      <c r="S6" s="58">
        <f aca="true" t="shared" si="3" ref="S6:S20">SUM(T6:Z6)</f>
        <v>1299000</v>
      </c>
      <c r="T6" s="63">
        <v>1299000</v>
      </c>
      <c r="U6" s="77"/>
      <c r="V6" s="63"/>
      <c r="W6" s="63"/>
      <c r="X6" s="63"/>
      <c r="Y6" s="63">
        <v>0</v>
      </c>
      <c r="Z6" s="63"/>
    </row>
    <row r="7" spans="1:26" ht="30.75">
      <c r="A7" s="32" t="s">
        <v>63</v>
      </c>
      <c r="B7" s="31" t="s">
        <v>53</v>
      </c>
      <c r="C7" s="58">
        <f t="shared" si="1"/>
        <v>196000</v>
      </c>
      <c r="D7" s="63">
        <v>15000</v>
      </c>
      <c r="E7" s="77">
        <v>37000</v>
      </c>
      <c r="F7" s="63">
        <v>46000</v>
      </c>
      <c r="G7" s="63">
        <v>71000</v>
      </c>
      <c r="H7" s="63">
        <v>27000</v>
      </c>
      <c r="I7" s="63"/>
      <c r="J7" s="63"/>
      <c r="K7" s="58">
        <f t="shared" si="2"/>
        <v>176000</v>
      </c>
      <c r="L7" s="63">
        <v>11000</v>
      </c>
      <c r="M7" s="77">
        <v>28000</v>
      </c>
      <c r="N7" s="63">
        <v>40000</v>
      </c>
      <c r="O7" s="63">
        <v>72000</v>
      </c>
      <c r="P7" s="63">
        <v>25000</v>
      </c>
      <c r="Q7" s="63"/>
      <c r="R7" s="63"/>
      <c r="S7" s="58">
        <f t="shared" si="3"/>
        <v>176000</v>
      </c>
      <c r="T7" s="63">
        <v>11000</v>
      </c>
      <c r="U7" s="77">
        <v>28000</v>
      </c>
      <c r="V7" s="63">
        <v>40000</v>
      </c>
      <c r="W7" s="63">
        <v>72000</v>
      </c>
      <c r="X7" s="63">
        <v>25000</v>
      </c>
      <c r="Y7" s="63"/>
      <c r="Z7" s="63"/>
    </row>
    <row r="8" spans="1:26" ht="15">
      <c r="A8" s="32" t="s">
        <v>64</v>
      </c>
      <c r="B8" s="31" t="s">
        <v>54</v>
      </c>
      <c r="C8" s="58">
        <f t="shared" si="1"/>
        <v>7239000</v>
      </c>
      <c r="D8" s="63">
        <v>4406000</v>
      </c>
      <c r="E8" s="77">
        <v>356000</v>
      </c>
      <c r="F8" s="63">
        <v>723000</v>
      </c>
      <c r="G8" s="63">
        <v>419000</v>
      </c>
      <c r="H8" s="63">
        <v>318000</v>
      </c>
      <c r="I8" s="63">
        <v>167000</v>
      </c>
      <c r="J8" s="63">
        <v>850000</v>
      </c>
      <c r="K8" s="58">
        <f t="shared" si="2"/>
        <v>7259000</v>
      </c>
      <c r="L8" s="63">
        <v>4406000</v>
      </c>
      <c r="M8" s="77">
        <v>356000</v>
      </c>
      <c r="N8" s="63">
        <v>723000</v>
      </c>
      <c r="O8" s="63">
        <v>419000</v>
      </c>
      <c r="P8" s="63">
        <v>318000</v>
      </c>
      <c r="Q8" s="63">
        <v>167000</v>
      </c>
      <c r="R8" s="63">
        <v>870000</v>
      </c>
      <c r="S8" s="58">
        <f t="shared" si="3"/>
        <v>7259000</v>
      </c>
      <c r="T8" s="63">
        <v>4406000</v>
      </c>
      <c r="U8" s="77">
        <v>356000</v>
      </c>
      <c r="V8" s="63">
        <v>723000</v>
      </c>
      <c r="W8" s="63">
        <v>419000</v>
      </c>
      <c r="X8" s="63">
        <v>318000</v>
      </c>
      <c r="Y8" s="63">
        <v>167000</v>
      </c>
      <c r="Z8" s="63">
        <v>870000</v>
      </c>
    </row>
    <row r="9" spans="1:26" ht="46.5">
      <c r="A9" s="32" t="s">
        <v>65</v>
      </c>
      <c r="B9" s="31" t="s">
        <v>55</v>
      </c>
      <c r="C9" s="58">
        <f t="shared" si="1"/>
        <v>0</v>
      </c>
      <c r="D9" s="63"/>
      <c r="E9" s="77"/>
      <c r="F9" s="63"/>
      <c r="G9" s="63"/>
      <c r="H9" s="63"/>
      <c r="I9" s="63"/>
      <c r="J9" s="63"/>
      <c r="K9" s="58">
        <f t="shared" si="2"/>
        <v>0</v>
      </c>
      <c r="L9" s="63"/>
      <c r="M9" s="77"/>
      <c r="N9" s="63"/>
      <c r="O9" s="63"/>
      <c r="P9" s="63"/>
      <c r="Q9" s="63"/>
      <c r="R9" s="63"/>
      <c r="S9" s="58">
        <f t="shared" si="3"/>
        <v>0</v>
      </c>
      <c r="T9" s="63"/>
      <c r="U9" s="77"/>
      <c r="V9" s="63"/>
      <c r="W9" s="63"/>
      <c r="X9" s="63"/>
      <c r="Y9" s="63"/>
      <c r="Z9" s="63"/>
    </row>
    <row r="10" spans="1:26" ht="15">
      <c r="A10" s="32" t="s">
        <v>66</v>
      </c>
      <c r="B10" s="31" t="s">
        <v>42</v>
      </c>
      <c r="C10" s="58">
        <f t="shared" si="1"/>
        <v>53000</v>
      </c>
      <c r="D10" s="63"/>
      <c r="E10" s="77">
        <v>14000</v>
      </c>
      <c r="F10" s="63">
        <v>15000</v>
      </c>
      <c r="G10" s="63">
        <v>8000</v>
      </c>
      <c r="H10" s="63">
        <v>1000</v>
      </c>
      <c r="I10" s="63">
        <v>0</v>
      </c>
      <c r="J10" s="63">
        <v>15000</v>
      </c>
      <c r="K10" s="58">
        <f t="shared" si="2"/>
        <v>48000</v>
      </c>
      <c r="L10" s="63"/>
      <c r="M10" s="77">
        <v>14000</v>
      </c>
      <c r="N10" s="63">
        <v>15000</v>
      </c>
      <c r="O10" s="63">
        <v>8000</v>
      </c>
      <c r="P10" s="63">
        <v>1000</v>
      </c>
      <c r="Q10" s="63">
        <v>0</v>
      </c>
      <c r="R10" s="63">
        <v>10000</v>
      </c>
      <c r="S10" s="58">
        <f t="shared" si="3"/>
        <v>48000</v>
      </c>
      <c r="T10" s="63"/>
      <c r="U10" s="77">
        <v>14000</v>
      </c>
      <c r="V10" s="63">
        <v>15000</v>
      </c>
      <c r="W10" s="63">
        <v>8000</v>
      </c>
      <c r="X10" s="63">
        <v>1000</v>
      </c>
      <c r="Y10" s="63"/>
      <c r="Z10" s="63">
        <v>10000</v>
      </c>
    </row>
    <row r="11" spans="1:26" ht="78">
      <c r="A11" s="32" t="s">
        <v>67</v>
      </c>
      <c r="B11" s="31" t="s">
        <v>34</v>
      </c>
      <c r="C11" s="58">
        <f t="shared" si="1"/>
        <v>0</v>
      </c>
      <c r="D11" s="63"/>
      <c r="E11" s="77"/>
      <c r="F11" s="63"/>
      <c r="G11" s="63"/>
      <c r="H11" s="63"/>
      <c r="I11" s="63"/>
      <c r="J11" s="63"/>
      <c r="K11" s="58">
        <f t="shared" si="2"/>
        <v>0</v>
      </c>
      <c r="L11" s="63"/>
      <c r="M11" s="77"/>
      <c r="N11" s="63"/>
      <c r="O11" s="63"/>
      <c r="P11" s="63"/>
      <c r="Q11" s="63"/>
      <c r="R11" s="63"/>
      <c r="S11" s="58">
        <f t="shared" si="3"/>
        <v>0</v>
      </c>
      <c r="T11" s="63"/>
      <c r="U11" s="77"/>
      <c r="V11" s="63"/>
      <c r="W11" s="63"/>
      <c r="X11" s="63"/>
      <c r="Y11" s="63"/>
      <c r="Z11" s="63"/>
    </row>
    <row r="12" spans="1:26" ht="78">
      <c r="A12" s="32" t="s">
        <v>68</v>
      </c>
      <c r="B12" s="31" t="s">
        <v>56</v>
      </c>
      <c r="C12" s="58">
        <f t="shared" si="1"/>
        <v>1433000</v>
      </c>
      <c r="D12" s="63">
        <v>995000</v>
      </c>
      <c r="E12" s="77">
        <v>70000</v>
      </c>
      <c r="F12" s="63"/>
      <c r="G12" s="63">
        <v>65000</v>
      </c>
      <c r="H12" s="63">
        <v>43000</v>
      </c>
      <c r="I12" s="63">
        <v>0</v>
      </c>
      <c r="J12" s="63">
        <v>260000</v>
      </c>
      <c r="K12" s="58">
        <f t="shared" si="2"/>
        <v>1443000</v>
      </c>
      <c r="L12" s="63">
        <v>1005000</v>
      </c>
      <c r="M12" s="77">
        <v>70000</v>
      </c>
      <c r="N12" s="63"/>
      <c r="O12" s="63">
        <v>65000</v>
      </c>
      <c r="P12" s="63">
        <v>43000</v>
      </c>
      <c r="Q12" s="63"/>
      <c r="R12" s="63">
        <v>260000</v>
      </c>
      <c r="S12" s="58">
        <f t="shared" si="3"/>
        <v>1446000</v>
      </c>
      <c r="T12" s="63">
        <v>1008000</v>
      </c>
      <c r="U12" s="77">
        <v>70000</v>
      </c>
      <c r="V12" s="63"/>
      <c r="W12" s="63">
        <v>65000</v>
      </c>
      <c r="X12" s="63">
        <v>43000</v>
      </c>
      <c r="Y12" s="63"/>
      <c r="Z12" s="63">
        <v>260000</v>
      </c>
    </row>
    <row r="13" spans="1:26" ht="30.75">
      <c r="A13" s="32" t="s">
        <v>69</v>
      </c>
      <c r="B13" s="31" t="s">
        <v>7</v>
      </c>
      <c r="C13" s="58">
        <f t="shared" si="1"/>
        <v>0</v>
      </c>
      <c r="D13" s="63"/>
      <c r="E13" s="77"/>
      <c r="F13" s="63"/>
      <c r="G13" s="63"/>
      <c r="H13" s="63"/>
      <c r="I13" s="63"/>
      <c r="J13" s="63"/>
      <c r="K13" s="58">
        <f t="shared" si="2"/>
        <v>0</v>
      </c>
      <c r="L13" s="63"/>
      <c r="M13" s="77"/>
      <c r="N13" s="63"/>
      <c r="O13" s="63"/>
      <c r="P13" s="63"/>
      <c r="Q13" s="1"/>
      <c r="R13" s="63"/>
      <c r="S13" s="58">
        <f t="shared" si="3"/>
        <v>0</v>
      </c>
      <c r="T13" s="63"/>
      <c r="U13" s="77"/>
      <c r="V13" s="63"/>
      <c r="W13" s="63"/>
      <c r="X13" s="63"/>
      <c r="Z13" s="63"/>
    </row>
    <row r="14" spans="1:26" ht="62.25">
      <c r="A14" s="32" t="s">
        <v>70</v>
      </c>
      <c r="B14" s="31" t="s">
        <v>0</v>
      </c>
      <c r="C14" s="58">
        <f t="shared" si="1"/>
        <v>160000</v>
      </c>
      <c r="D14" s="63"/>
      <c r="E14" s="77"/>
      <c r="F14" s="63"/>
      <c r="G14" s="63"/>
      <c r="H14" s="63"/>
      <c r="I14" s="63"/>
      <c r="J14" s="63">
        <v>160000</v>
      </c>
      <c r="K14" s="58">
        <f t="shared" si="2"/>
        <v>160000</v>
      </c>
      <c r="L14" s="63"/>
      <c r="M14" s="77"/>
      <c r="N14" s="63"/>
      <c r="O14" s="63"/>
      <c r="P14" s="63"/>
      <c r="Q14" s="1"/>
      <c r="R14" s="63">
        <v>160000</v>
      </c>
      <c r="S14" s="58">
        <f t="shared" si="3"/>
        <v>180000</v>
      </c>
      <c r="T14" s="63"/>
      <c r="U14" s="77"/>
      <c r="V14" s="63"/>
      <c r="W14" s="63"/>
      <c r="X14" s="63"/>
      <c r="Z14" s="63">
        <v>180000</v>
      </c>
    </row>
    <row r="15" spans="1:26" ht="46.5">
      <c r="A15" s="32" t="s">
        <v>71</v>
      </c>
      <c r="B15" s="31" t="s">
        <v>8</v>
      </c>
      <c r="C15" s="58">
        <f t="shared" si="1"/>
        <v>148000</v>
      </c>
      <c r="D15" s="63">
        <v>148000</v>
      </c>
      <c r="E15" s="77"/>
      <c r="F15" s="63"/>
      <c r="G15" s="63"/>
      <c r="H15" s="63"/>
      <c r="I15" s="63">
        <v>0</v>
      </c>
      <c r="J15" s="63"/>
      <c r="K15" s="58">
        <f t="shared" si="2"/>
        <v>149000</v>
      </c>
      <c r="L15" s="63">
        <v>149000</v>
      </c>
      <c r="M15" s="77"/>
      <c r="N15" s="63"/>
      <c r="O15" s="1"/>
      <c r="P15" s="63"/>
      <c r="Q15" s="1"/>
      <c r="R15" s="63"/>
      <c r="S15" s="58">
        <f t="shared" si="3"/>
        <v>150000</v>
      </c>
      <c r="T15" s="63">
        <v>150000</v>
      </c>
      <c r="U15" s="77"/>
      <c r="V15" s="63"/>
      <c r="W15" s="63"/>
      <c r="X15" s="63"/>
      <c r="Z15" s="63"/>
    </row>
    <row r="16" spans="1:24" ht="30.75">
      <c r="A16" s="32" t="s">
        <v>72</v>
      </c>
      <c r="B16" s="31" t="s">
        <v>4</v>
      </c>
      <c r="C16" s="58">
        <f t="shared" si="1"/>
        <v>0</v>
      </c>
      <c r="D16" s="63"/>
      <c r="E16" s="77"/>
      <c r="F16" s="63"/>
      <c r="G16" s="1"/>
      <c r="H16" s="63"/>
      <c r="I16" s="63"/>
      <c r="J16" s="63"/>
      <c r="K16" s="58">
        <f t="shared" si="2"/>
        <v>0</v>
      </c>
      <c r="L16" s="63"/>
      <c r="M16" s="77"/>
      <c r="N16" s="63"/>
      <c r="O16" s="1"/>
      <c r="P16" s="63"/>
      <c r="Q16" s="1"/>
      <c r="R16" s="63"/>
      <c r="S16" s="58">
        <f t="shared" si="3"/>
        <v>0</v>
      </c>
      <c r="T16" s="63"/>
      <c r="U16" s="77"/>
      <c r="V16" s="63"/>
      <c r="X16" s="63"/>
    </row>
    <row r="17" spans="1:24" ht="30.75">
      <c r="A17" s="32" t="s">
        <v>73</v>
      </c>
      <c r="B17" s="31" t="s">
        <v>9</v>
      </c>
      <c r="C17" s="58">
        <f t="shared" si="1"/>
        <v>0</v>
      </c>
      <c r="D17" s="63"/>
      <c r="E17" s="77"/>
      <c r="F17" s="63"/>
      <c r="G17" s="1"/>
      <c r="H17" s="63"/>
      <c r="I17" s="63"/>
      <c r="J17" s="63"/>
      <c r="K17" s="58">
        <f t="shared" si="2"/>
        <v>0</v>
      </c>
      <c r="L17" s="63"/>
      <c r="M17" s="77"/>
      <c r="N17" s="63"/>
      <c r="O17" s="1"/>
      <c r="P17" s="63"/>
      <c r="Q17" s="1"/>
      <c r="R17" s="1"/>
      <c r="S17" s="58">
        <f t="shared" si="3"/>
        <v>0</v>
      </c>
      <c r="T17" s="63"/>
      <c r="U17" s="77"/>
      <c r="X17" s="63"/>
    </row>
    <row r="18" spans="1:20" ht="30.75">
      <c r="A18" s="32" t="s">
        <v>74</v>
      </c>
      <c r="B18" s="31" t="s">
        <v>35</v>
      </c>
      <c r="C18" s="58">
        <f t="shared" si="1"/>
        <v>0</v>
      </c>
      <c r="D18" s="63"/>
      <c r="E18" s="77"/>
      <c r="F18" s="63"/>
      <c r="G18" s="1"/>
      <c r="H18" s="63"/>
      <c r="I18" s="63"/>
      <c r="J18" s="1"/>
      <c r="K18" s="58">
        <f t="shared" si="2"/>
        <v>0</v>
      </c>
      <c r="L18" s="63"/>
      <c r="M18" s="77"/>
      <c r="N18" s="1"/>
      <c r="O18" s="1"/>
      <c r="P18" s="63"/>
      <c r="Q18" s="1"/>
      <c r="R18" s="1"/>
      <c r="S18" s="58">
        <f t="shared" si="3"/>
        <v>0</v>
      </c>
      <c r="T18" s="63"/>
    </row>
    <row r="19" spans="1:26" ht="30.75">
      <c r="A19" s="34" t="s">
        <v>60</v>
      </c>
      <c r="B19" s="35" t="s">
        <v>1</v>
      </c>
      <c r="C19" s="58">
        <f t="shared" si="1"/>
        <v>12156602</v>
      </c>
      <c r="D19" s="55">
        <v>377820</v>
      </c>
      <c r="E19" s="18">
        <v>846547</v>
      </c>
      <c r="F19" s="55">
        <v>1403367</v>
      </c>
      <c r="G19" s="18">
        <v>1620547</v>
      </c>
      <c r="H19" s="18">
        <v>1748547</v>
      </c>
      <c r="I19" s="18">
        <v>778367</v>
      </c>
      <c r="J19" s="18">
        <v>5381407</v>
      </c>
      <c r="K19" s="58">
        <f t="shared" si="2"/>
        <v>10607024</v>
      </c>
      <c r="L19" s="18">
        <v>28820</v>
      </c>
      <c r="M19" s="18">
        <v>774246</v>
      </c>
      <c r="N19" s="18">
        <v>1252066</v>
      </c>
      <c r="O19" s="18">
        <v>1448246</v>
      </c>
      <c r="P19" s="18">
        <v>1552426</v>
      </c>
      <c r="Q19" s="18">
        <v>697066</v>
      </c>
      <c r="R19" s="55">
        <v>4854154</v>
      </c>
      <c r="S19" s="58">
        <f t="shared" si="3"/>
        <v>9981826</v>
      </c>
      <c r="T19" s="79">
        <v>28820</v>
      </c>
      <c r="U19" s="79">
        <v>741686</v>
      </c>
      <c r="V19" s="79">
        <v>1195506</v>
      </c>
      <c r="W19" s="79">
        <v>1387686</v>
      </c>
      <c r="X19" s="79">
        <v>1487866</v>
      </c>
      <c r="Y19" s="79">
        <v>671506</v>
      </c>
      <c r="Z19" s="79">
        <v>4468756</v>
      </c>
    </row>
    <row r="20" spans="1:19" ht="46.5">
      <c r="A20" s="13" t="s">
        <v>32</v>
      </c>
      <c r="B20" s="13" t="s">
        <v>33</v>
      </c>
      <c r="C20" s="58">
        <f t="shared" si="1"/>
        <v>0</v>
      </c>
      <c r="D20" s="28"/>
      <c r="E20" s="28"/>
      <c r="F20" s="28"/>
      <c r="G20" s="28"/>
      <c r="H20" s="28"/>
      <c r="I20" s="28"/>
      <c r="J20" s="28"/>
      <c r="K20" s="58">
        <f t="shared" si="2"/>
        <v>0</v>
      </c>
      <c r="L20" s="28"/>
      <c r="M20" s="28"/>
      <c r="N20" s="28"/>
      <c r="O20" s="28"/>
      <c r="P20" s="28"/>
      <c r="Q20" s="28"/>
      <c r="R20" s="28"/>
      <c r="S20" s="58">
        <f t="shared" si="3"/>
        <v>0</v>
      </c>
    </row>
    <row r="21" spans="1:26" ht="15">
      <c r="A21" s="83" t="s">
        <v>2</v>
      </c>
      <c r="B21" s="84"/>
      <c r="C21" s="56">
        <f aca="true" t="shared" si="4" ref="C21:Z21">C19+C4</f>
        <v>29873602</v>
      </c>
      <c r="D21" s="38">
        <f t="shared" si="4"/>
        <v>12658820</v>
      </c>
      <c r="E21" s="38">
        <f t="shared" si="4"/>
        <v>1349547</v>
      </c>
      <c r="F21" s="38">
        <f t="shared" si="4"/>
        <v>2253367</v>
      </c>
      <c r="G21" s="38">
        <f t="shared" si="4"/>
        <v>2241547</v>
      </c>
      <c r="H21" s="38">
        <f t="shared" si="4"/>
        <v>2176547</v>
      </c>
      <c r="I21" s="38">
        <f t="shared" si="4"/>
        <v>948367</v>
      </c>
      <c r="J21" s="38">
        <f t="shared" si="4"/>
        <v>8245407</v>
      </c>
      <c r="K21" s="56">
        <f t="shared" si="4"/>
        <v>29162024</v>
      </c>
      <c r="L21" s="38">
        <f t="shared" si="4"/>
        <v>12945820</v>
      </c>
      <c r="M21" s="38">
        <f t="shared" si="4"/>
        <v>1271246</v>
      </c>
      <c r="N21" s="38">
        <f t="shared" si="4"/>
        <v>2104066</v>
      </c>
      <c r="O21" s="38">
        <f t="shared" si="4"/>
        <v>2076246</v>
      </c>
      <c r="P21" s="38">
        <f t="shared" si="4"/>
        <v>1982426</v>
      </c>
      <c r="Q21" s="38">
        <f t="shared" si="4"/>
        <v>867066</v>
      </c>
      <c r="R21" s="54">
        <f t="shared" si="4"/>
        <v>7915154</v>
      </c>
      <c r="S21" s="56">
        <f t="shared" si="4"/>
        <v>29498826</v>
      </c>
      <c r="T21" s="38">
        <f t="shared" si="4"/>
        <v>13656820</v>
      </c>
      <c r="U21" s="38">
        <f t="shared" si="4"/>
        <v>1242686</v>
      </c>
      <c r="V21" s="38">
        <f t="shared" si="4"/>
        <v>2055506</v>
      </c>
      <c r="W21" s="38">
        <f t="shared" si="4"/>
        <v>2023686</v>
      </c>
      <c r="X21" s="38">
        <f t="shared" si="4"/>
        <v>1923866</v>
      </c>
      <c r="Y21" s="38">
        <f t="shared" si="4"/>
        <v>841506</v>
      </c>
      <c r="Z21" s="51">
        <f t="shared" si="4"/>
        <v>7754756</v>
      </c>
    </row>
    <row r="22" spans="1:19" ht="12.75">
      <c r="A22"/>
      <c r="B22"/>
      <c r="C22" s="60"/>
      <c r="D22"/>
      <c r="E22"/>
      <c r="F22"/>
      <c r="G22"/>
      <c r="H22"/>
      <c r="I22"/>
      <c r="J22"/>
      <c r="K22" s="46"/>
      <c r="L22"/>
      <c r="M22"/>
      <c r="N22"/>
      <c r="O22"/>
      <c r="P22"/>
      <c r="Q22"/>
      <c r="R22"/>
      <c r="S22" s="60"/>
    </row>
    <row r="23" spans="1:26" ht="30.75">
      <c r="A23" s="26" t="s">
        <v>19</v>
      </c>
      <c r="B23" s="42" t="s">
        <v>11</v>
      </c>
      <c r="C23" s="58">
        <f>SUM(D23:J23)</f>
        <v>8289092</v>
      </c>
      <c r="D23" s="61">
        <v>65700</v>
      </c>
      <c r="E23" s="66">
        <v>894652</v>
      </c>
      <c r="F23" s="61">
        <v>1303000</v>
      </c>
      <c r="G23" s="61">
        <v>903706</v>
      </c>
      <c r="H23" s="61">
        <v>793500</v>
      </c>
      <c r="I23" s="61">
        <v>632000</v>
      </c>
      <c r="J23" s="61">
        <v>3696534</v>
      </c>
      <c r="K23" s="58">
        <f aca="true" t="shared" si="5" ref="K23:K38">SUM(L23:R23)</f>
        <v>7776499</v>
      </c>
      <c r="L23" s="61">
        <v>65700</v>
      </c>
      <c r="M23" s="80">
        <v>774076</v>
      </c>
      <c r="N23" s="61">
        <v>1254000</v>
      </c>
      <c r="O23" s="61">
        <v>834706</v>
      </c>
      <c r="P23" s="61">
        <v>779500</v>
      </c>
      <c r="Q23" s="61">
        <v>528000</v>
      </c>
      <c r="R23" s="61">
        <v>3540517</v>
      </c>
      <c r="S23" s="58">
        <f aca="true" t="shared" si="6" ref="S23:S38">SUM(T23:Z23)</f>
        <v>7579291</v>
      </c>
      <c r="T23" s="61">
        <v>65700</v>
      </c>
      <c r="U23" s="80">
        <v>707978</v>
      </c>
      <c r="V23" s="1">
        <v>1216390</v>
      </c>
      <c r="W23" s="61">
        <v>834706</v>
      </c>
      <c r="X23" s="61">
        <v>759500</v>
      </c>
      <c r="Y23" s="61">
        <v>484500</v>
      </c>
      <c r="Z23" s="61">
        <v>3510517</v>
      </c>
    </row>
    <row r="24" spans="1:26" ht="15">
      <c r="A24" s="26" t="s">
        <v>20</v>
      </c>
      <c r="B24" s="42" t="s">
        <v>12</v>
      </c>
      <c r="C24" s="58">
        <f aca="true" t="shared" si="7" ref="C24:C38">SUM(D24:J24)</f>
        <v>428902</v>
      </c>
      <c r="D24" s="61"/>
      <c r="E24" s="66">
        <v>57187</v>
      </c>
      <c r="F24" s="61">
        <v>57187</v>
      </c>
      <c r="G24" s="61">
        <v>57187</v>
      </c>
      <c r="H24" s="61">
        <v>57187</v>
      </c>
      <c r="I24" s="61">
        <v>57187</v>
      </c>
      <c r="J24" s="61">
        <v>142967</v>
      </c>
      <c r="K24" s="58">
        <f t="shared" si="5"/>
        <v>434144</v>
      </c>
      <c r="L24" s="61"/>
      <c r="M24" s="66">
        <v>57886</v>
      </c>
      <c r="N24" s="61">
        <v>57886</v>
      </c>
      <c r="O24" s="61">
        <v>57886</v>
      </c>
      <c r="P24" s="61">
        <v>57886</v>
      </c>
      <c r="Q24" s="61">
        <v>57886</v>
      </c>
      <c r="R24" s="61">
        <v>144714</v>
      </c>
      <c r="S24" s="58">
        <f t="shared" si="6"/>
        <v>415597</v>
      </c>
      <c r="T24" s="61"/>
      <c r="U24" s="66">
        <v>55326</v>
      </c>
      <c r="V24" s="61">
        <v>55326</v>
      </c>
      <c r="W24" s="61">
        <v>55326</v>
      </c>
      <c r="X24" s="61">
        <v>55326</v>
      </c>
      <c r="Y24" s="61">
        <v>55326</v>
      </c>
      <c r="Z24" s="61">
        <v>138967</v>
      </c>
    </row>
    <row r="25" spans="1:26" ht="62.25">
      <c r="A25" s="26" t="s">
        <v>21</v>
      </c>
      <c r="B25" s="42" t="s">
        <v>13</v>
      </c>
      <c r="C25" s="58">
        <f t="shared" si="7"/>
        <v>24000</v>
      </c>
      <c r="D25" s="61"/>
      <c r="E25" s="66">
        <v>1000</v>
      </c>
      <c r="F25" s="61">
        <v>1000</v>
      </c>
      <c r="G25" s="61"/>
      <c r="H25" s="61">
        <v>1000</v>
      </c>
      <c r="I25" s="61">
        <v>1000</v>
      </c>
      <c r="J25" s="61">
        <v>20000</v>
      </c>
      <c r="K25" s="58">
        <f t="shared" si="5"/>
        <v>24000</v>
      </c>
      <c r="L25" s="61"/>
      <c r="M25" s="66">
        <v>1000</v>
      </c>
      <c r="N25" s="61">
        <v>1000</v>
      </c>
      <c r="O25" s="61"/>
      <c r="P25" s="61">
        <v>1000</v>
      </c>
      <c r="Q25" s="61">
        <v>1000</v>
      </c>
      <c r="R25" s="61">
        <v>20000</v>
      </c>
      <c r="S25" s="58">
        <f t="shared" si="6"/>
        <v>24000</v>
      </c>
      <c r="T25" s="61"/>
      <c r="U25" s="66">
        <v>1000</v>
      </c>
      <c r="V25" s="61">
        <v>1000</v>
      </c>
      <c r="W25" s="61"/>
      <c r="X25" s="61">
        <v>1000</v>
      </c>
      <c r="Y25" s="61">
        <v>1000</v>
      </c>
      <c r="Z25" s="61">
        <v>20000</v>
      </c>
    </row>
    <row r="26" spans="1:26" ht="15">
      <c r="A26" s="26" t="s">
        <v>22</v>
      </c>
      <c r="B26" s="42" t="s">
        <v>14</v>
      </c>
      <c r="C26" s="58">
        <f t="shared" si="7"/>
        <v>3472000</v>
      </c>
      <c r="D26" s="61">
        <v>3452000</v>
      </c>
      <c r="E26" s="66">
        <v>10000</v>
      </c>
      <c r="F26" s="61">
        <v>5000</v>
      </c>
      <c r="G26" s="61"/>
      <c r="H26" s="61"/>
      <c r="I26" s="61">
        <v>0</v>
      </c>
      <c r="J26" s="61">
        <v>5000</v>
      </c>
      <c r="K26" s="58">
        <f t="shared" si="5"/>
        <v>3694500</v>
      </c>
      <c r="L26" s="61">
        <v>3674500</v>
      </c>
      <c r="M26" s="66">
        <v>10000</v>
      </c>
      <c r="N26" s="61">
        <v>5000</v>
      </c>
      <c r="O26" s="61"/>
      <c r="P26" s="61"/>
      <c r="Q26" s="61">
        <v>0</v>
      </c>
      <c r="R26" s="61">
        <v>5000</v>
      </c>
      <c r="S26" s="58">
        <f t="shared" si="6"/>
        <v>3558500</v>
      </c>
      <c r="T26" s="61">
        <v>3538500</v>
      </c>
      <c r="U26" s="66">
        <v>10000</v>
      </c>
      <c r="V26" s="61">
        <v>5000</v>
      </c>
      <c r="W26" s="61"/>
      <c r="X26" s="61"/>
      <c r="Y26" s="61">
        <v>0</v>
      </c>
      <c r="Z26" s="61">
        <v>5000</v>
      </c>
    </row>
    <row r="27" spans="1:26" ht="30.75">
      <c r="A27" s="26" t="s">
        <v>23</v>
      </c>
      <c r="B27" s="42" t="s">
        <v>15</v>
      </c>
      <c r="C27" s="58">
        <f t="shared" si="7"/>
        <v>6821694</v>
      </c>
      <c r="D27" s="61">
        <v>5116728</v>
      </c>
      <c r="E27" s="66">
        <v>20000</v>
      </c>
      <c r="F27" s="61">
        <v>35000</v>
      </c>
      <c r="G27" s="61">
        <v>284000</v>
      </c>
      <c r="H27" s="61">
        <v>15500</v>
      </c>
      <c r="I27" s="61">
        <v>5000</v>
      </c>
      <c r="J27" s="61">
        <v>1345466</v>
      </c>
      <c r="K27" s="58">
        <f t="shared" si="5"/>
        <v>5632711</v>
      </c>
      <c r="L27" s="61">
        <v>4378228</v>
      </c>
      <c r="M27" s="66">
        <v>20000</v>
      </c>
      <c r="N27" s="61">
        <v>35000</v>
      </c>
      <c r="O27" s="61">
        <v>110000</v>
      </c>
      <c r="P27" s="61">
        <v>9000</v>
      </c>
      <c r="Q27" s="61">
        <v>5000</v>
      </c>
      <c r="R27" s="61">
        <v>1075483</v>
      </c>
      <c r="S27" s="58">
        <f t="shared" si="6"/>
        <v>5920832</v>
      </c>
      <c r="T27" s="61">
        <v>4787000</v>
      </c>
      <c r="U27" s="66">
        <v>20000</v>
      </c>
      <c r="V27" s="61">
        <v>35000</v>
      </c>
      <c r="W27" s="61">
        <v>110000</v>
      </c>
      <c r="X27" s="61">
        <v>9000</v>
      </c>
      <c r="Y27" s="61">
        <v>5000</v>
      </c>
      <c r="Z27" s="61">
        <v>954832</v>
      </c>
    </row>
    <row r="28" spans="1:26" ht="15">
      <c r="A28" s="26" t="s">
        <v>24</v>
      </c>
      <c r="B28" s="42" t="s">
        <v>16</v>
      </c>
      <c r="C28" s="58">
        <f t="shared" si="7"/>
        <v>0</v>
      </c>
      <c r="D28" s="61"/>
      <c r="E28" s="66"/>
      <c r="F28" s="61"/>
      <c r="G28" s="61"/>
      <c r="H28" s="61"/>
      <c r="I28" s="61"/>
      <c r="J28" s="61"/>
      <c r="K28" s="58">
        <f t="shared" si="5"/>
        <v>0</v>
      </c>
      <c r="L28" s="61"/>
      <c r="M28" s="66"/>
      <c r="N28" s="61"/>
      <c r="O28" s="61"/>
      <c r="P28" s="61"/>
      <c r="Q28" s="61"/>
      <c r="R28" s="61"/>
      <c r="S28" s="58">
        <f t="shared" si="6"/>
        <v>0</v>
      </c>
      <c r="T28" s="61"/>
      <c r="U28" s="66"/>
      <c r="V28" s="61"/>
      <c r="W28" s="61"/>
      <c r="X28" s="61"/>
      <c r="Y28" s="61"/>
      <c r="Z28" s="61"/>
    </row>
    <row r="29" spans="1:26" ht="15">
      <c r="A29" s="26" t="s">
        <v>25</v>
      </c>
      <c r="B29" s="42" t="s">
        <v>17</v>
      </c>
      <c r="C29" s="58">
        <f t="shared" si="7"/>
        <v>0</v>
      </c>
      <c r="D29" s="61"/>
      <c r="E29" s="66"/>
      <c r="F29" s="61"/>
      <c r="G29" s="61"/>
      <c r="H29" s="61"/>
      <c r="I29" s="61"/>
      <c r="J29" s="61"/>
      <c r="K29" s="58">
        <f t="shared" si="5"/>
        <v>0</v>
      </c>
      <c r="L29" s="61"/>
      <c r="M29" s="66"/>
      <c r="N29" s="61"/>
      <c r="O29" s="61"/>
      <c r="P29" s="61"/>
      <c r="Q29" s="61"/>
      <c r="R29" s="61"/>
      <c r="S29" s="58">
        <f t="shared" si="6"/>
        <v>0</v>
      </c>
      <c r="T29" s="61"/>
      <c r="U29" s="66"/>
      <c r="V29" s="61"/>
      <c r="W29" s="61"/>
      <c r="X29" s="61"/>
      <c r="Y29" s="61"/>
      <c r="Z29" s="61"/>
    </row>
    <row r="30" spans="1:26" ht="15">
      <c r="A30" s="26" t="s">
        <v>26</v>
      </c>
      <c r="B30" s="42" t="s">
        <v>57</v>
      </c>
      <c r="C30" s="58">
        <f t="shared" si="7"/>
        <v>10735217</v>
      </c>
      <c r="D30" s="61">
        <v>4028620</v>
      </c>
      <c r="E30" s="66">
        <v>363708</v>
      </c>
      <c r="F30" s="61">
        <v>822180</v>
      </c>
      <c r="G30" s="61">
        <v>945729</v>
      </c>
      <c r="H30" s="61">
        <v>1306360</v>
      </c>
      <c r="I30" s="61">
        <v>253180</v>
      </c>
      <c r="J30" s="61">
        <v>3015440</v>
      </c>
      <c r="K30" s="58">
        <f t="shared" si="5"/>
        <v>10546550</v>
      </c>
      <c r="L30" s="61">
        <v>4328620</v>
      </c>
      <c r="M30" s="66">
        <v>373494</v>
      </c>
      <c r="N30" s="61">
        <v>675570</v>
      </c>
      <c r="O30" s="61">
        <v>923806</v>
      </c>
      <c r="P30" s="61">
        <v>1082440</v>
      </c>
      <c r="Q30" s="61">
        <v>253180</v>
      </c>
      <c r="R30" s="61">
        <v>2909440</v>
      </c>
      <c r="S30" s="58">
        <f t="shared" si="6"/>
        <v>10181928</v>
      </c>
      <c r="T30" s="61">
        <v>4378620</v>
      </c>
      <c r="U30" s="66">
        <v>383232</v>
      </c>
      <c r="V30" s="61">
        <v>627010</v>
      </c>
      <c r="W30" s="61">
        <v>824606</v>
      </c>
      <c r="X30" s="61">
        <v>999840</v>
      </c>
      <c r="Y30" s="61">
        <v>253180</v>
      </c>
      <c r="Z30" s="61">
        <v>2715440</v>
      </c>
    </row>
    <row r="31" spans="1:26" ht="15">
      <c r="A31" s="26" t="s">
        <v>27</v>
      </c>
      <c r="B31" s="42" t="s">
        <v>43</v>
      </c>
      <c r="C31" s="58">
        <f t="shared" si="7"/>
        <v>0</v>
      </c>
      <c r="D31" s="61"/>
      <c r="E31" s="66"/>
      <c r="F31" s="61"/>
      <c r="G31" s="61"/>
      <c r="H31" s="61"/>
      <c r="I31" s="61"/>
      <c r="J31" s="61"/>
      <c r="K31" s="58"/>
      <c r="L31" s="61"/>
      <c r="M31" s="66"/>
      <c r="N31" s="61"/>
      <c r="O31" s="61"/>
      <c r="P31" s="61"/>
      <c r="Q31" s="61"/>
      <c r="R31" s="61"/>
      <c r="S31" s="58"/>
      <c r="T31" s="61"/>
      <c r="U31" s="66"/>
      <c r="V31" s="61"/>
      <c r="W31" s="61"/>
      <c r="X31" s="61"/>
      <c r="Y31" s="61"/>
      <c r="Z31" s="61"/>
    </row>
    <row r="32" spans="1:26" ht="15">
      <c r="A32" s="26" t="s">
        <v>28</v>
      </c>
      <c r="B32" s="42" t="s">
        <v>18</v>
      </c>
      <c r="C32" s="58">
        <f t="shared" si="7"/>
        <v>214697</v>
      </c>
      <c r="D32" s="61">
        <v>140772</v>
      </c>
      <c r="E32" s="66"/>
      <c r="F32" s="61">
        <v>27000</v>
      </c>
      <c r="G32" s="61">
        <v>46925</v>
      </c>
      <c r="H32" s="61"/>
      <c r="I32" s="61"/>
      <c r="J32" s="61"/>
      <c r="K32" s="58">
        <f t="shared" si="5"/>
        <v>254620</v>
      </c>
      <c r="L32" s="61">
        <v>140772</v>
      </c>
      <c r="M32" s="66"/>
      <c r="N32" s="61">
        <v>20000</v>
      </c>
      <c r="O32" s="61">
        <v>93848</v>
      </c>
      <c r="P32" s="61"/>
      <c r="Q32" s="61"/>
      <c r="R32" s="61"/>
      <c r="S32" s="58">
        <f t="shared" si="6"/>
        <v>253848</v>
      </c>
      <c r="T32" s="61">
        <v>150000</v>
      </c>
      <c r="U32" s="66"/>
      <c r="V32" s="61">
        <v>10000</v>
      </c>
      <c r="W32" s="61">
        <v>93848</v>
      </c>
      <c r="X32" s="61"/>
      <c r="Y32" s="61"/>
      <c r="Z32" s="61"/>
    </row>
    <row r="33" spans="1:26" ht="30.75">
      <c r="A33" s="26" t="s">
        <v>29</v>
      </c>
      <c r="B33" s="42" t="s">
        <v>44</v>
      </c>
      <c r="C33" s="58">
        <f t="shared" si="7"/>
        <v>38000</v>
      </c>
      <c r="D33" s="61">
        <v>5000</v>
      </c>
      <c r="E33" s="66">
        <v>3000</v>
      </c>
      <c r="F33" s="61">
        <v>3000</v>
      </c>
      <c r="G33" s="61">
        <v>4000</v>
      </c>
      <c r="H33" s="61">
        <v>3000</v>
      </c>
      <c r="I33" s="61"/>
      <c r="J33" s="61">
        <v>20000</v>
      </c>
      <c r="K33" s="58">
        <f t="shared" si="5"/>
        <v>68000</v>
      </c>
      <c r="L33" s="61">
        <v>35000</v>
      </c>
      <c r="M33" s="66">
        <v>3000</v>
      </c>
      <c r="N33" s="61">
        <v>3000</v>
      </c>
      <c r="O33" s="61">
        <v>4000</v>
      </c>
      <c r="P33" s="61">
        <v>3000</v>
      </c>
      <c r="Q33" s="61"/>
      <c r="R33" s="61">
        <v>20000</v>
      </c>
      <c r="S33" s="58">
        <f t="shared" si="6"/>
        <v>88000</v>
      </c>
      <c r="T33" s="61">
        <v>55000</v>
      </c>
      <c r="U33" s="66">
        <v>3000</v>
      </c>
      <c r="V33" s="61">
        <v>3000</v>
      </c>
      <c r="W33" s="61">
        <v>4000</v>
      </c>
      <c r="X33" s="61">
        <v>3000</v>
      </c>
      <c r="Y33" s="61"/>
      <c r="Z33" s="61">
        <v>20000</v>
      </c>
    </row>
    <row r="34" spans="1:26" ht="30.75">
      <c r="A34" s="26" t="s">
        <v>46</v>
      </c>
      <c r="B34" s="42" t="s">
        <v>45</v>
      </c>
      <c r="C34" s="58">
        <f t="shared" si="7"/>
        <v>0</v>
      </c>
      <c r="D34" s="61"/>
      <c r="E34" s="66"/>
      <c r="F34" s="61"/>
      <c r="G34" s="61"/>
      <c r="H34" s="61"/>
      <c r="I34" s="61"/>
      <c r="J34" s="61"/>
      <c r="K34" s="58">
        <f t="shared" si="5"/>
        <v>0</v>
      </c>
      <c r="L34" s="61"/>
      <c r="M34" s="66"/>
      <c r="N34" s="61"/>
      <c r="O34" s="61"/>
      <c r="P34" s="61"/>
      <c r="Q34" s="61"/>
      <c r="R34" s="61"/>
      <c r="S34" s="58">
        <f t="shared" si="6"/>
        <v>0</v>
      </c>
      <c r="T34" s="61"/>
      <c r="U34" s="66"/>
      <c r="V34" s="61"/>
      <c r="W34" s="61"/>
      <c r="X34" s="61"/>
      <c r="Y34" s="61"/>
      <c r="Z34" s="61"/>
    </row>
    <row r="35" spans="1:26" ht="46.5">
      <c r="A35" s="26" t="s">
        <v>47</v>
      </c>
      <c r="B35" s="42" t="s">
        <v>58</v>
      </c>
      <c r="C35" s="58">
        <f t="shared" si="7"/>
        <v>0</v>
      </c>
      <c r="D35" s="61"/>
      <c r="E35" s="66"/>
      <c r="F35" s="61"/>
      <c r="G35" s="61"/>
      <c r="H35" s="61"/>
      <c r="I35" s="61"/>
      <c r="J35" s="61"/>
      <c r="K35" s="58">
        <f t="shared" si="5"/>
        <v>0</v>
      </c>
      <c r="L35" s="61"/>
      <c r="M35" s="66"/>
      <c r="N35" s="61"/>
      <c r="O35" s="61"/>
      <c r="P35" s="61"/>
      <c r="Q35" s="61"/>
      <c r="R35" s="61"/>
      <c r="S35" s="58">
        <f t="shared" si="6"/>
        <v>0</v>
      </c>
      <c r="T35" s="61"/>
      <c r="U35" s="66"/>
      <c r="V35" s="61"/>
      <c r="W35" s="61"/>
      <c r="X35" s="61"/>
      <c r="Y35" s="61"/>
      <c r="Z35" s="61"/>
    </row>
    <row r="36" spans="1:26" ht="93">
      <c r="A36" s="26" t="s">
        <v>48</v>
      </c>
      <c r="B36" s="42" t="s">
        <v>59</v>
      </c>
      <c r="C36" s="58">
        <f t="shared" si="7"/>
        <v>0</v>
      </c>
      <c r="D36" s="61"/>
      <c r="E36" s="66"/>
      <c r="F36" s="61"/>
      <c r="G36" s="61"/>
      <c r="H36" s="61"/>
      <c r="I36" s="61"/>
      <c r="J36" s="61"/>
      <c r="K36" s="58">
        <f t="shared" si="5"/>
        <v>0</v>
      </c>
      <c r="L36" s="61"/>
      <c r="M36" s="66"/>
      <c r="N36" s="61"/>
      <c r="O36" s="61"/>
      <c r="P36" s="61"/>
      <c r="Q36" s="61"/>
      <c r="R36" s="61"/>
      <c r="S36" s="58">
        <f t="shared" si="6"/>
        <v>0</v>
      </c>
      <c r="T36" s="61"/>
      <c r="U36" s="66"/>
      <c r="V36" s="61"/>
      <c r="W36" s="61"/>
      <c r="X36" s="61"/>
      <c r="Y36" s="61"/>
      <c r="Z36" s="61"/>
    </row>
    <row r="37" spans="1:26" ht="30.75">
      <c r="A37" s="26" t="s">
        <v>37</v>
      </c>
      <c r="B37" s="2" t="s">
        <v>79</v>
      </c>
      <c r="C37" s="58">
        <f t="shared" si="7"/>
        <v>0</v>
      </c>
      <c r="D37" s="61"/>
      <c r="E37" s="66"/>
      <c r="F37" s="61"/>
      <c r="G37" s="61"/>
      <c r="H37" s="61"/>
      <c r="I37" s="61"/>
      <c r="J37" s="61"/>
      <c r="K37" s="58">
        <f t="shared" si="5"/>
        <v>731000</v>
      </c>
      <c r="L37" s="61">
        <v>323000</v>
      </c>
      <c r="M37" s="66">
        <v>31790</v>
      </c>
      <c r="N37" s="61">
        <v>52610</v>
      </c>
      <c r="O37" s="61">
        <v>52000</v>
      </c>
      <c r="P37" s="61">
        <v>49600</v>
      </c>
      <c r="Q37" s="61">
        <v>22000</v>
      </c>
      <c r="R37" s="61">
        <v>200000</v>
      </c>
      <c r="S37" s="58">
        <f t="shared" si="6"/>
        <v>1476830</v>
      </c>
      <c r="T37" s="61">
        <v>682000</v>
      </c>
      <c r="U37" s="66">
        <v>62150</v>
      </c>
      <c r="V37" s="61">
        <v>102780</v>
      </c>
      <c r="W37" s="61">
        <v>101200</v>
      </c>
      <c r="X37" s="61">
        <v>96200</v>
      </c>
      <c r="Y37" s="61">
        <v>42500</v>
      </c>
      <c r="Z37" s="61">
        <v>390000</v>
      </c>
    </row>
    <row r="38" spans="1:26" ht="62.25">
      <c r="A38" s="26"/>
      <c r="B38" s="29" t="s">
        <v>49</v>
      </c>
      <c r="C38" s="58">
        <f t="shared" si="7"/>
        <v>0</v>
      </c>
      <c r="D38" s="1"/>
      <c r="E38" s="1"/>
      <c r="F38" s="1"/>
      <c r="G38" s="61"/>
      <c r="H38" s="1"/>
      <c r="I38" s="61"/>
      <c r="J38" s="1"/>
      <c r="K38" s="58">
        <f t="shared" si="5"/>
        <v>0</v>
      </c>
      <c r="L38" s="61"/>
      <c r="M38" s="1"/>
      <c r="N38" s="1"/>
      <c r="O38" s="1"/>
      <c r="P38" s="1"/>
      <c r="Q38" s="1"/>
      <c r="R38" s="1"/>
      <c r="S38" s="58">
        <f t="shared" si="6"/>
        <v>0</v>
      </c>
      <c r="Z38" s="61"/>
    </row>
    <row r="39" spans="1:26" ht="15">
      <c r="A39" s="85" t="s">
        <v>10</v>
      </c>
      <c r="B39" s="85"/>
      <c r="C39" s="56">
        <f>SUM(C23:C38)</f>
        <v>30023602</v>
      </c>
      <c r="D39" s="41">
        <f aca="true" t="shared" si="8" ref="D39:Z39">SUM(D23:D38)</f>
        <v>12808820</v>
      </c>
      <c r="E39" s="41">
        <f t="shared" si="8"/>
        <v>1349547</v>
      </c>
      <c r="F39" s="41">
        <f t="shared" si="8"/>
        <v>2253367</v>
      </c>
      <c r="G39" s="41">
        <f t="shared" si="8"/>
        <v>2241547</v>
      </c>
      <c r="H39" s="41">
        <f t="shared" si="8"/>
        <v>2176547</v>
      </c>
      <c r="I39" s="41">
        <f t="shared" si="8"/>
        <v>948367</v>
      </c>
      <c r="J39" s="52">
        <f t="shared" si="8"/>
        <v>8245407</v>
      </c>
      <c r="K39" s="56">
        <f t="shared" si="8"/>
        <v>29162024</v>
      </c>
      <c r="L39" s="41">
        <f t="shared" si="8"/>
        <v>12945820</v>
      </c>
      <c r="M39" s="41">
        <f t="shared" si="8"/>
        <v>1271246</v>
      </c>
      <c r="N39" s="53">
        <f t="shared" si="8"/>
        <v>2104066</v>
      </c>
      <c r="O39" s="41">
        <f t="shared" si="8"/>
        <v>2076246</v>
      </c>
      <c r="P39" s="41">
        <f t="shared" si="8"/>
        <v>1982426</v>
      </c>
      <c r="Q39" s="41">
        <f t="shared" si="8"/>
        <v>867066</v>
      </c>
      <c r="R39" s="53">
        <f t="shared" si="8"/>
        <v>7915154</v>
      </c>
      <c r="S39" s="56">
        <f t="shared" si="8"/>
        <v>29498826</v>
      </c>
      <c r="T39" s="41">
        <f t="shared" si="8"/>
        <v>13656820</v>
      </c>
      <c r="U39" s="41">
        <f t="shared" si="8"/>
        <v>1242686</v>
      </c>
      <c r="V39" s="41">
        <f t="shared" si="8"/>
        <v>2055506</v>
      </c>
      <c r="W39" s="41">
        <f t="shared" si="8"/>
        <v>2023686</v>
      </c>
      <c r="X39" s="41">
        <f t="shared" si="8"/>
        <v>1923866</v>
      </c>
      <c r="Y39" s="41">
        <f t="shared" si="8"/>
        <v>841506</v>
      </c>
      <c r="Z39" s="52">
        <f t="shared" si="8"/>
        <v>7754756</v>
      </c>
    </row>
    <row r="40" spans="1:26" ht="15">
      <c r="A40" s="86" t="s">
        <v>41</v>
      </c>
      <c r="B40" s="87"/>
      <c r="C40" s="47">
        <f aca="true" t="shared" si="9" ref="C40:Z40">C21-C39</f>
        <v>-150000</v>
      </c>
      <c r="D40" s="30">
        <f t="shared" si="9"/>
        <v>-150000</v>
      </c>
      <c r="E40" s="30">
        <f t="shared" si="9"/>
        <v>0</v>
      </c>
      <c r="F40" s="30">
        <f t="shared" si="9"/>
        <v>0</v>
      </c>
      <c r="G40" s="30">
        <f t="shared" si="9"/>
        <v>0</v>
      </c>
      <c r="H40" s="30">
        <f t="shared" si="9"/>
        <v>0</v>
      </c>
      <c r="I40" s="30">
        <f t="shared" si="9"/>
        <v>0</v>
      </c>
      <c r="J40" s="30">
        <f t="shared" si="9"/>
        <v>0</v>
      </c>
      <c r="K40" s="47">
        <f t="shared" si="9"/>
        <v>0</v>
      </c>
      <c r="L40" s="30">
        <f t="shared" si="9"/>
        <v>0</v>
      </c>
      <c r="M40" s="30">
        <f t="shared" si="9"/>
        <v>0</v>
      </c>
      <c r="N40" s="30">
        <f t="shared" si="9"/>
        <v>0</v>
      </c>
      <c r="O40" s="30">
        <f t="shared" si="9"/>
        <v>0</v>
      </c>
      <c r="P40" s="30">
        <f t="shared" si="9"/>
        <v>0</v>
      </c>
      <c r="Q40" s="30">
        <f t="shared" si="9"/>
        <v>0</v>
      </c>
      <c r="R40" s="30">
        <f t="shared" si="9"/>
        <v>0</v>
      </c>
      <c r="S40" s="47">
        <f t="shared" si="9"/>
        <v>0</v>
      </c>
      <c r="T40" s="30">
        <f t="shared" si="9"/>
        <v>0</v>
      </c>
      <c r="U40" s="30">
        <f t="shared" si="9"/>
        <v>0</v>
      </c>
      <c r="V40" s="30">
        <f t="shared" si="9"/>
        <v>0</v>
      </c>
      <c r="W40" s="30">
        <f t="shared" si="9"/>
        <v>0</v>
      </c>
      <c r="X40" s="30">
        <f t="shared" si="9"/>
        <v>0</v>
      </c>
      <c r="Y40" s="30">
        <f t="shared" si="9"/>
        <v>0</v>
      </c>
      <c r="Z40" s="30">
        <f t="shared" si="9"/>
        <v>0</v>
      </c>
    </row>
    <row r="41" spans="1:26" ht="17.25">
      <c r="A41" s="101" t="s">
        <v>38</v>
      </c>
      <c r="B41" s="102"/>
      <c r="C41" s="48"/>
      <c r="D41" s="22"/>
      <c r="E41" s="22"/>
      <c r="F41" s="22"/>
      <c r="G41" s="22"/>
      <c r="H41" s="22"/>
      <c r="I41" s="22"/>
      <c r="J41" s="22"/>
      <c r="K41" s="48"/>
      <c r="L41" s="22"/>
      <c r="M41" s="22"/>
      <c r="N41" s="22"/>
      <c r="O41" s="22"/>
      <c r="P41" s="22"/>
      <c r="Q41" s="22"/>
      <c r="R41" s="22"/>
      <c r="S41" s="48"/>
      <c r="T41" s="22"/>
      <c r="U41" s="22"/>
      <c r="V41" s="22"/>
      <c r="W41" s="22"/>
      <c r="X41" s="22"/>
      <c r="Y41" s="22"/>
      <c r="Z41" s="22"/>
    </row>
    <row r="42" spans="1:26" ht="17.25">
      <c r="A42" s="98" t="s">
        <v>39</v>
      </c>
      <c r="B42" s="102"/>
      <c r="C42" s="48"/>
      <c r="D42" s="22"/>
      <c r="E42" s="22"/>
      <c r="F42" s="22"/>
      <c r="G42" s="22"/>
      <c r="H42" s="22"/>
      <c r="I42" s="22"/>
      <c r="J42" s="22"/>
      <c r="K42" s="48"/>
      <c r="L42" s="22"/>
      <c r="M42" s="22"/>
      <c r="N42" s="22"/>
      <c r="O42" s="22"/>
      <c r="P42" s="22"/>
      <c r="Q42" s="22"/>
      <c r="R42" s="22"/>
      <c r="S42" s="48"/>
      <c r="T42" s="22"/>
      <c r="U42" s="22"/>
      <c r="V42" s="22"/>
      <c r="W42" s="22"/>
      <c r="X42" s="22"/>
      <c r="Y42" s="22"/>
      <c r="Z42" s="22"/>
    </row>
    <row r="43" spans="1:26" ht="15">
      <c r="A43" s="98" t="s">
        <v>40</v>
      </c>
      <c r="B43" s="99"/>
      <c r="C43" s="48" t="s">
        <v>50</v>
      </c>
      <c r="D43" s="22" t="s">
        <v>50</v>
      </c>
      <c r="E43" s="22" t="s">
        <v>50</v>
      </c>
      <c r="F43" s="22" t="s">
        <v>50</v>
      </c>
      <c r="G43" s="22" t="s">
        <v>50</v>
      </c>
      <c r="H43" s="22" t="s">
        <v>50</v>
      </c>
      <c r="I43" s="22" t="s">
        <v>50</v>
      </c>
      <c r="J43" s="22" t="s">
        <v>50</v>
      </c>
      <c r="K43" s="48" t="s">
        <v>50</v>
      </c>
      <c r="L43" s="22" t="s">
        <v>50</v>
      </c>
      <c r="M43" s="22" t="s">
        <v>50</v>
      </c>
      <c r="N43" s="22" t="s">
        <v>50</v>
      </c>
      <c r="O43" s="22" t="s">
        <v>50</v>
      </c>
      <c r="P43" s="22" t="s">
        <v>50</v>
      </c>
      <c r="Q43" s="22" t="s">
        <v>50</v>
      </c>
      <c r="R43" s="22" t="s">
        <v>50</v>
      </c>
      <c r="S43" s="48" t="s">
        <v>50</v>
      </c>
      <c r="T43" s="22" t="s">
        <v>50</v>
      </c>
      <c r="U43" s="22" t="s">
        <v>50</v>
      </c>
      <c r="V43" s="22" t="s">
        <v>50</v>
      </c>
      <c r="W43" s="22" t="s">
        <v>50</v>
      </c>
      <c r="X43" s="22" t="s">
        <v>50</v>
      </c>
      <c r="Y43" s="22" t="s">
        <v>50</v>
      </c>
      <c r="Z43" s="22" t="s">
        <v>50</v>
      </c>
    </row>
    <row r="44" spans="3:19" ht="15">
      <c r="C44" s="49"/>
      <c r="K44" s="49"/>
      <c r="S44" s="49"/>
    </row>
    <row r="45" spans="1:19" ht="17.25">
      <c r="A45" s="96" t="s">
        <v>76</v>
      </c>
      <c r="B45" s="97"/>
      <c r="C45" s="50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50"/>
    </row>
    <row r="46" ht="15">
      <c r="S46" s="49"/>
    </row>
    <row r="47" ht="15">
      <c r="S47" s="49"/>
    </row>
  </sheetData>
  <mergeCells count="10">
    <mergeCell ref="A1:A2"/>
    <mergeCell ref="B1:B2"/>
    <mergeCell ref="C1:S1"/>
    <mergeCell ref="A42:B42"/>
    <mergeCell ref="A43:B43"/>
    <mergeCell ref="A45:B45"/>
    <mergeCell ref="A21:B21"/>
    <mergeCell ref="A39:B39"/>
    <mergeCell ref="A40:B40"/>
    <mergeCell ref="A41:B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WORK</cp:lastModifiedBy>
  <cp:lastPrinted>2013-11-07T13:05:10Z</cp:lastPrinted>
  <dcterms:created xsi:type="dcterms:W3CDTF">2000-09-29T06:30:00Z</dcterms:created>
  <dcterms:modified xsi:type="dcterms:W3CDTF">2015-11-23T12:35:01Z</dcterms:modified>
  <cp:category/>
  <cp:version/>
  <cp:contentType/>
  <cp:contentStatus/>
</cp:coreProperties>
</file>